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4400" yWindow="-15" windowWidth="14445" windowHeight="12525" tabRatio="555" activeTab="4"/>
  </bookViews>
  <sheets>
    <sheet name="封面" sheetId="8" r:id="rId1"/>
    <sheet name="目录" sheetId="9" r:id="rId2"/>
    <sheet name="表一 " sheetId="50" r:id="rId3"/>
    <sheet name="表二" sheetId="51" r:id="rId4"/>
    <sheet name="表三" sheetId="52" r:id="rId5"/>
    <sheet name="表四" sheetId="53" r:id="rId6"/>
    <sheet name="表五" sheetId="5" r:id="rId7"/>
    <sheet name="表六 (1)" sheetId="54" r:id="rId8"/>
    <sheet name="表六（2)" sheetId="55" r:id="rId9"/>
    <sheet name="表七 (1)" sheetId="56" r:id="rId10"/>
    <sheet name="表七(2)" sheetId="57" r:id="rId11"/>
    <sheet name="表八" sheetId="58" r:id="rId12"/>
    <sheet name="表九" sheetId="59" r:id="rId13"/>
    <sheet name="表十 " sheetId="61" r:id="rId14"/>
    <sheet name="表十一" sheetId="10" r:id="rId15"/>
    <sheet name="表十二" sheetId="44" r:id="rId16"/>
    <sheet name="表十三" sheetId="45" r:id="rId17"/>
    <sheet name="表十四" sheetId="46" r:id="rId18"/>
    <sheet name="表十五" sheetId="47" r:id="rId19"/>
    <sheet name="债务限额情况表" sheetId="62" r:id="rId20"/>
    <sheet name="债务余额表" sheetId="63" r:id="rId21"/>
  </sheets>
  <definedNames>
    <definedName name="_xlnm._FilterDatabase" localSheetId="15" hidden="1">表十二!$A$1:$P$20</definedName>
    <definedName name="_xlnm.Print_Area" localSheetId="4">表三!$A$1:$F$90</definedName>
    <definedName name="_xlnm.Print_Area" localSheetId="17">表十四!$A$1:$V$34</definedName>
    <definedName name="_xlnm.Print_Titles" localSheetId="11">表八!$A$1:$IV$5</definedName>
    <definedName name="_xlnm.Print_Titles" localSheetId="12">表九!$A$1:$IV$5</definedName>
    <definedName name="_xlnm.Print_Titles" localSheetId="7">'表六 (1)'!$A$1:$A$65536</definedName>
    <definedName name="_xlnm.Print_Titles" localSheetId="8">'表六（2)'!$A$1:$A$65536</definedName>
    <definedName name="_xlnm.Print_Titles" localSheetId="9">'表七 (1)'!$A$1:$A$65536</definedName>
    <definedName name="_xlnm.Print_Titles" localSheetId="4">表三!$5:$5</definedName>
    <definedName name="_xlnm.Print_Titles" localSheetId="16">表十三!$1:$5</definedName>
    <definedName name="_xlnm.Print_Titles" localSheetId="17">表十四!$2:$6</definedName>
    <definedName name="_xlnm.Print_Titles" localSheetId="14">表十一!$1:$5</definedName>
    <definedName name="_xlnm.Print_Titles" localSheetId="5">表四!$4:$5</definedName>
    <definedName name="_xlnm.Print_Titles" localSheetId="6">表五!$A:$A,表五!$1:$4</definedName>
    <definedName name="_xlnm.Print_Titles" localSheetId="2">'表一 '!$4:$4</definedName>
    <definedName name="地区名称" localSheetId="1">目录!#REF!</definedName>
    <definedName name="地区名称">封面!$B$2:$B$6</definedName>
  </definedNames>
  <calcPr calcId="125725"/>
</workbook>
</file>

<file path=xl/calcChain.xml><?xml version="1.0" encoding="utf-8"?>
<calcChain xmlns="http://schemas.openxmlformats.org/spreadsheetml/2006/main">
  <c r="C8" i="52"/>
  <c r="C54" i="53"/>
  <c r="B54" s="1"/>
  <c r="F73" i="58"/>
  <c r="G5" i="5"/>
  <c r="C5"/>
  <c r="C31" s="1"/>
  <c r="B13"/>
  <c r="R13" s="1"/>
  <c r="K5"/>
  <c r="K31" s="1"/>
  <c r="C620" i="51"/>
  <c r="C621"/>
  <c r="C689"/>
  <c r="C690"/>
  <c r="D28"/>
  <c r="B1065"/>
  <c r="C829"/>
  <c r="C805"/>
  <c r="B914"/>
  <c r="D914" s="1"/>
  <c r="B916"/>
  <c r="B688"/>
  <c r="C646"/>
  <c r="B553"/>
  <c r="C33"/>
  <c r="E189" i="53"/>
  <c r="E145"/>
  <c r="E143"/>
  <c r="E141"/>
  <c r="B141" s="1"/>
  <c r="E188"/>
  <c r="E76"/>
  <c r="E74" s="1"/>
  <c r="E117"/>
  <c r="E149"/>
  <c r="C688" i="51"/>
  <c r="E18" i="47"/>
  <c r="E19"/>
  <c r="E17"/>
  <c r="E16"/>
  <c r="E15"/>
  <c r="C516" i="51"/>
  <c r="C895"/>
  <c r="C433"/>
  <c r="D829"/>
  <c r="D46" i="59"/>
  <c r="C249" i="51"/>
  <c r="D7" i="55" s="1"/>
  <c r="J7" i="54"/>
  <c r="I7"/>
  <c r="H7"/>
  <c r="E259" i="59"/>
  <c r="F258"/>
  <c r="E258"/>
  <c r="F257"/>
  <c r="E257"/>
  <c r="F256"/>
  <c r="E256"/>
  <c r="F255"/>
  <c r="E255"/>
  <c r="F254"/>
  <c r="E254"/>
  <c r="F253"/>
  <c r="E253"/>
  <c r="W6" i="57"/>
  <c r="V6"/>
  <c r="U6"/>
  <c r="T6"/>
  <c r="S6"/>
  <c r="R6"/>
  <c r="Q6"/>
  <c r="P6"/>
  <c r="O6"/>
  <c r="N6"/>
  <c r="M6"/>
  <c r="L6"/>
  <c r="K6"/>
  <c r="J6"/>
  <c r="I6"/>
  <c r="H6"/>
  <c r="G6"/>
  <c r="F6"/>
  <c r="E6"/>
  <c r="D6"/>
  <c r="C6"/>
  <c r="B6"/>
  <c r="D41" i="56"/>
  <c r="AK6"/>
  <c r="AL6"/>
  <c r="AJ6"/>
  <c r="AI6"/>
  <c r="AH6"/>
  <c r="AG6"/>
  <c r="AF6"/>
  <c r="AE6"/>
  <c r="AD6"/>
  <c r="AC6"/>
  <c r="AB6"/>
  <c r="AA6"/>
  <c r="Z6"/>
  <c r="Y6"/>
  <c r="X6"/>
  <c r="W6"/>
  <c r="V6"/>
  <c r="U6"/>
  <c r="T6"/>
  <c r="S6"/>
  <c r="R6"/>
  <c r="Q6"/>
  <c r="P6"/>
  <c r="O6"/>
  <c r="N6"/>
  <c r="M6"/>
  <c r="L6"/>
  <c r="K6"/>
  <c r="J6"/>
  <c r="I6"/>
  <c r="H6"/>
  <c r="G6"/>
  <c r="F6"/>
  <c r="E6"/>
  <c r="D6"/>
  <c r="S7" i="55"/>
  <c r="C7" i="54"/>
  <c r="F7"/>
  <c r="G7"/>
  <c r="K7"/>
  <c r="L7"/>
  <c r="M7"/>
  <c r="N7"/>
  <c r="O7"/>
  <c r="P7"/>
  <c r="Q7"/>
  <c r="R7"/>
  <c r="S7"/>
  <c r="T7"/>
  <c r="U7"/>
  <c r="V7"/>
  <c r="W7"/>
  <c r="X7"/>
  <c r="Y7"/>
  <c r="Z7"/>
  <c r="AA7"/>
  <c r="AB7"/>
  <c r="D7"/>
  <c r="R21" i="5"/>
  <c r="R29"/>
  <c r="I15" i="53"/>
  <c r="I35"/>
  <c r="I48"/>
  <c r="I119"/>
  <c r="I127"/>
  <c r="I159"/>
  <c r="I169"/>
  <c r="I177"/>
  <c r="I178"/>
  <c r="I181"/>
  <c r="I182"/>
  <c r="I191"/>
  <c r="I203"/>
  <c r="I214"/>
  <c r="G90" i="52"/>
  <c r="C77"/>
  <c r="B77"/>
  <c r="D47" i="10"/>
  <c r="E47"/>
  <c r="F47"/>
  <c r="G47"/>
  <c r="H47"/>
  <c r="C47"/>
  <c r="D45"/>
  <c r="E45"/>
  <c r="F45"/>
  <c r="G45"/>
  <c r="H45"/>
  <c r="C45"/>
  <c r="D34"/>
  <c r="E34"/>
  <c r="F34"/>
  <c r="G34"/>
  <c r="H34"/>
  <c r="C34"/>
  <c r="D28"/>
  <c r="E28"/>
  <c r="F28"/>
  <c r="G28"/>
  <c r="H28"/>
  <c r="C28"/>
  <c r="D17"/>
  <c r="E17"/>
  <c r="F17"/>
  <c r="G17"/>
  <c r="G56" s="1"/>
  <c r="H17"/>
  <c r="C17"/>
  <c r="D14"/>
  <c r="E14"/>
  <c r="F14"/>
  <c r="G14"/>
  <c r="H14"/>
  <c r="C14"/>
  <c r="D10"/>
  <c r="E10"/>
  <c r="F10"/>
  <c r="G10"/>
  <c r="H10"/>
  <c r="C10"/>
  <c r="D6"/>
  <c r="E6"/>
  <c r="F6"/>
  <c r="F56" s="1"/>
  <c r="G6"/>
  <c r="H6"/>
  <c r="H56" s="1"/>
  <c r="C6"/>
  <c r="B7"/>
  <c r="I7" s="1"/>
  <c r="B8"/>
  <c r="I8" s="1"/>
  <c r="B9"/>
  <c r="I9" s="1"/>
  <c r="B11"/>
  <c r="I11" s="1"/>
  <c r="B12"/>
  <c r="I12" s="1"/>
  <c r="B13"/>
  <c r="I13" s="1"/>
  <c r="B15"/>
  <c r="I15" s="1"/>
  <c r="B16"/>
  <c r="I16" s="1"/>
  <c r="B18"/>
  <c r="I18" s="1"/>
  <c r="B19"/>
  <c r="I19" s="1"/>
  <c r="B20"/>
  <c r="I20" s="1"/>
  <c r="B21"/>
  <c r="I21" s="1"/>
  <c r="B22"/>
  <c r="I22" s="1"/>
  <c r="B23"/>
  <c r="I23" s="1"/>
  <c r="B24"/>
  <c r="I24" s="1"/>
  <c r="B25"/>
  <c r="I25" s="1"/>
  <c r="B26"/>
  <c r="I26" s="1"/>
  <c r="B27"/>
  <c r="I27" s="1"/>
  <c r="B29"/>
  <c r="I29" s="1"/>
  <c r="B30"/>
  <c r="I30" s="1"/>
  <c r="B31"/>
  <c r="I31" s="1"/>
  <c r="B32"/>
  <c r="I32" s="1"/>
  <c r="B33"/>
  <c r="I33" s="1"/>
  <c r="B35"/>
  <c r="I35" s="1"/>
  <c r="B36"/>
  <c r="I36" s="1"/>
  <c r="B37"/>
  <c r="I37" s="1"/>
  <c r="B38"/>
  <c r="I38" s="1"/>
  <c r="B39"/>
  <c r="I39" s="1"/>
  <c r="B40"/>
  <c r="I40" s="1"/>
  <c r="B41"/>
  <c r="I41" s="1"/>
  <c r="B42"/>
  <c r="I42" s="1"/>
  <c r="B43"/>
  <c r="I43" s="1"/>
  <c r="B44"/>
  <c r="I44" s="1"/>
  <c r="B46"/>
  <c r="I46" s="1"/>
  <c r="B48"/>
  <c r="I48" s="1"/>
  <c r="B49"/>
  <c r="I49" s="1"/>
  <c r="B50"/>
  <c r="I50" s="1"/>
  <c r="B51"/>
  <c r="I51" s="1"/>
  <c r="B52"/>
  <c r="I52" s="1"/>
  <c r="B53"/>
  <c r="I53" s="1"/>
  <c r="B54"/>
  <c r="I54" s="1"/>
  <c r="B55"/>
  <c r="I55" s="1"/>
  <c r="C23" i="61"/>
  <c r="B23"/>
  <c r="D252" i="59"/>
  <c r="B252"/>
  <c r="D214"/>
  <c r="D197"/>
  <c r="D186" s="1"/>
  <c r="D177"/>
  <c r="D173"/>
  <c r="D169"/>
  <c r="D168" s="1"/>
  <c r="D164"/>
  <c r="D161"/>
  <c r="D160" s="1"/>
  <c r="D157"/>
  <c r="D156" s="1"/>
  <c r="D152"/>
  <c r="D149"/>
  <c r="D141"/>
  <c r="D133"/>
  <c r="D127"/>
  <c r="D95"/>
  <c r="D91" s="1"/>
  <c r="D90" s="1"/>
  <c r="D88" s="1"/>
  <c r="D85" s="1"/>
  <c r="D59"/>
  <c r="D40"/>
  <c r="D27"/>
  <c r="D23" s="1"/>
  <c r="B27"/>
  <c r="B19"/>
  <c r="D13"/>
  <c r="D7" s="1"/>
  <c r="B12"/>
  <c r="D71" i="58"/>
  <c r="H70"/>
  <c r="D70"/>
  <c r="H69"/>
  <c r="D69"/>
  <c r="H68"/>
  <c r="D68"/>
  <c r="H67"/>
  <c r="D67"/>
  <c r="H66"/>
  <c r="D66"/>
  <c r="H65"/>
  <c r="D65"/>
  <c r="G64"/>
  <c r="G63" s="1"/>
  <c r="F64"/>
  <c r="H64" s="1"/>
  <c r="C64"/>
  <c r="C63" s="1"/>
  <c r="B64"/>
  <c r="D64" s="1"/>
  <c r="C62"/>
  <c r="B62"/>
  <c r="H52"/>
  <c r="H51"/>
  <c r="H50"/>
  <c r="H49"/>
  <c r="H48"/>
  <c r="G47"/>
  <c r="F47"/>
  <c r="H47" s="1"/>
  <c r="H46"/>
  <c r="G45"/>
  <c r="F45"/>
  <c r="H45" s="1"/>
  <c r="H44"/>
  <c r="H43"/>
  <c r="H42"/>
  <c r="H41"/>
  <c r="H40"/>
  <c r="H39"/>
  <c r="H38"/>
  <c r="H37"/>
  <c r="H36"/>
  <c r="H35"/>
  <c r="G34"/>
  <c r="F34"/>
  <c r="H34" s="1"/>
  <c r="H33"/>
  <c r="H32"/>
  <c r="H31"/>
  <c r="H30"/>
  <c r="H29"/>
  <c r="G28"/>
  <c r="F28"/>
  <c r="H26"/>
  <c r="H25"/>
  <c r="H24"/>
  <c r="H23"/>
  <c r="H22"/>
  <c r="D22"/>
  <c r="H21"/>
  <c r="D21"/>
  <c r="H20"/>
  <c r="D20"/>
  <c r="H19"/>
  <c r="D19"/>
  <c r="H18"/>
  <c r="D18"/>
  <c r="G17"/>
  <c r="F17"/>
  <c r="D17"/>
  <c r="H16"/>
  <c r="D16"/>
  <c r="H15"/>
  <c r="D15"/>
  <c r="G14"/>
  <c r="F14"/>
  <c r="H14" s="1"/>
  <c r="D14"/>
  <c r="H13"/>
  <c r="D13"/>
  <c r="H12"/>
  <c r="D12"/>
  <c r="H11"/>
  <c r="D11"/>
  <c r="G10"/>
  <c r="F10"/>
  <c r="D10"/>
  <c r="H9"/>
  <c r="D9"/>
  <c r="H8"/>
  <c r="D8"/>
  <c r="H7"/>
  <c r="D7"/>
  <c r="G6"/>
  <c r="F6"/>
  <c r="D6"/>
  <c r="W41" i="57"/>
  <c r="V41"/>
  <c r="V39" s="1"/>
  <c r="U41"/>
  <c r="U39" s="1"/>
  <c r="T41"/>
  <c r="S41"/>
  <c r="R41"/>
  <c r="R39" s="1"/>
  <c r="Q41"/>
  <c r="Q39" s="1"/>
  <c r="P41"/>
  <c r="P39" s="1"/>
  <c r="O41"/>
  <c r="O39" s="1"/>
  <c r="N41"/>
  <c r="N39" s="1"/>
  <c r="M41"/>
  <c r="M39" s="1"/>
  <c r="L41"/>
  <c r="L39" s="1"/>
  <c r="K41"/>
  <c r="J41"/>
  <c r="J39" s="1"/>
  <c r="I41"/>
  <c r="I39" s="1"/>
  <c r="H41"/>
  <c r="H39" s="1"/>
  <c r="G41"/>
  <c r="F41"/>
  <c r="F39" s="1"/>
  <c r="E41"/>
  <c r="E39" s="1"/>
  <c r="D41"/>
  <c r="C41"/>
  <c r="C39" s="1"/>
  <c r="B41"/>
  <c r="B39" s="1"/>
  <c r="W39"/>
  <c r="T39"/>
  <c r="S39"/>
  <c r="K39"/>
  <c r="G39"/>
  <c r="D39"/>
  <c r="AL41" i="56"/>
  <c r="AK41"/>
  <c r="AK39" s="1"/>
  <c r="AJ41"/>
  <c r="AJ39" s="1"/>
  <c r="AI41"/>
  <c r="AI39" s="1"/>
  <c r="AH41"/>
  <c r="AG41"/>
  <c r="AG39" s="1"/>
  <c r="AF41"/>
  <c r="AF39" s="1"/>
  <c r="AE41"/>
  <c r="AE39" s="1"/>
  <c r="AD41"/>
  <c r="AC41"/>
  <c r="AC39" s="1"/>
  <c r="AB41"/>
  <c r="AB39" s="1"/>
  <c r="AA41"/>
  <c r="AA39" s="1"/>
  <c r="Z41"/>
  <c r="Y41"/>
  <c r="Y39" s="1"/>
  <c r="X41"/>
  <c r="X39" s="1"/>
  <c r="W41"/>
  <c r="W39" s="1"/>
  <c r="V41"/>
  <c r="U41"/>
  <c r="U39" s="1"/>
  <c r="T41"/>
  <c r="T39" s="1"/>
  <c r="S41"/>
  <c r="S39" s="1"/>
  <c r="R41"/>
  <c r="Q41"/>
  <c r="Q39" s="1"/>
  <c r="P41"/>
  <c r="P39" s="1"/>
  <c r="O41"/>
  <c r="O39" s="1"/>
  <c r="N41"/>
  <c r="M41"/>
  <c r="M39" s="1"/>
  <c r="L41"/>
  <c r="L39" s="1"/>
  <c r="K41"/>
  <c r="K39" s="1"/>
  <c r="J41"/>
  <c r="I41"/>
  <c r="I39" s="1"/>
  <c r="H41"/>
  <c r="H39" s="1"/>
  <c r="G41"/>
  <c r="G39" s="1"/>
  <c r="F41"/>
  <c r="F39" s="1"/>
  <c r="E41"/>
  <c r="E39" s="1"/>
  <c r="D39"/>
  <c r="C41"/>
  <c r="C39" s="1"/>
  <c r="B41"/>
  <c r="B39" s="1"/>
  <c r="AL39"/>
  <c r="AH39"/>
  <c r="AD39"/>
  <c r="Z39"/>
  <c r="V39"/>
  <c r="R39"/>
  <c r="N39"/>
  <c r="J39"/>
  <c r="B57" i="55"/>
  <c r="B56"/>
  <c r="B55"/>
  <c r="B54"/>
  <c r="B53"/>
  <c r="B52"/>
  <c r="B51"/>
  <c r="B50"/>
  <c r="B49"/>
  <c r="B48"/>
  <c r="B47"/>
  <c r="B46"/>
  <c r="B45"/>
  <c r="B44"/>
  <c r="B43"/>
  <c r="Z42"/>
  <c r="Z40" s="1"/>
  <c r="Y42"/>
  <c r="Y40" s="1"/>
  <c r="X42"/>
  <c r="X40" s="1"/>
  <c r="W42"/>
  <c r="W40" s="1"/>
  <c r="V42"/>
  <c r="V40" s="1"/>
  <c r="U42"/>
  <c r="U40" s="1"/>
  <c r="T42"/>
  <c r="T40" s="1"/>
  <c r="S42"/>
  <c r="S40" s="1"/>
  <c r="R42"/>
  <c r="R40" s="1"/>
  <c r="Q42"/>
  <c r="Q40" s="1"/>
  <c r="P42"/>
  <c r="P40" s="1"/>
  <c r="O42"/>
  <c r="O40" s="1"/>
  <c r="N42"/>
  <c r="N40" s="1"/>
  <c r="M42"/>
  <c r="L42"/>
  <c r="L40" s="1"/>
  <c r="K42"/>
  <c r="K40" s="1"/>
  <c r="J42"/>
  <c r="J40" s="1"/>
  <c r="I42"/>
  <c r="I40" s="1"/>
  <c r="H42"/>
  <c r="H40" s="1"/>
  <c r="G42"/>
  <c r="G40" s="1"/>
  <c r="F42"/>
  <c r="F40" s="1"/>
  <c r="E42"/>
  <c r="D42"/>
  <c r="D40" s="1"/>
  <c r="C42"/>
  <c r="B41"/>
  <c r="M40"/>
  <c r="E40"/>
  <c r="T57" i="54"/>
  <c r="C57"/>
  <c r="T56"/>
  <c r="C56"/>
  <c r="T55"/>
  <c r="C55"/>
  <c r="B55" s="1"/>
  <c r="T54"/>
  <c r="C54"/>
  <c r="T53"/>
  <c r="C53"/>
  <c r="B53" s="1"/>
  <c r="T52"/>
  <c r="C52"/>
  <c r="B52" s="1"/>
  <c r="T51"/>
  <c r="C51"/>
  <c r="T50"/>
  <c r="C50"/>
  <c r="T49"/>
  <c r="C49"/>
  <c r="T48"/>
  <c r="C48"/>
  <c r="B48"/>
  <c r="T47"/>
  <c r="C47"/>
  <c r="T46"/>
  <c r="C46"/>
  <c r="B46" s="1"/>
  <c r="T45"/>
  <c r="C45"/>
  <c r="T44"/>
  <c r="C44"/>
  <c r="B44" s="1"/>
  <c r="T43"/>
  <c r="C43"/>
  <c r="AB42"/>
  <c r="AB40" s="1"/>
  <c r="AA42"/>
  <c r="AA40" s="1"/>
  <c r="Z42"/>
  <c r="Z40" s="1"/>
  <c r="Y42"/>
  <c r="X42"/>
  <c r="X40" s="1"/>
  <c r="W42"/>
  <c r="W40" s="1"/>
  <c r="V42"/>
  <c r="V40" s="1"/>
  <c r="U42"/>
  <c r="U40" s="1"/>
  <c r="S42"/>
  <c r="S40" s="1"/>
  <c r="R42"/>
  <c r="R40" s="1"/>
  <c r="Q42"/>
  <c r="P42"/>
  <c r="P40" s="1"/>
  <c r="O42"/>
  <c r="O40" s="1"/>
  <c r="N42"/>
  <c r="N40" s="1"/>
  <c r="M42"/>
  <c r="M40" s="1"/>
  <c r="L42"/>
  <c r="L40" s="1"/>
  <c r="K42"/>
  <c r="K40" s="1"/>
  <c r="J42"/>
  <c r="J40" s="1"/>
  <c r="I42"/>
  <c r="I40" s="1"/>
  <c r="H42"/>
  <c r="H40" s="1"/>
  <c r="G42"/>
  <c r="G40" s="1"/>
  <c r="F42"/>
  <c r="E42"/>
  <c r="D42"/>
  <c r="D40" s="1"/>
  <c r="T41"/>
  <c r="C41"/>
  <c r="Y40"/>
  <c r="Q40"/>
  <c r="F40"/>
  <c r="E40"/>
  <c r="D31" i="5"/>
  <c r="E31"/>
  <c r="F31"/>
  <c r="G31"/>
  <c r="H31"/>
  <c r="I31"/>
  <c r="J31"/>
  <c r="M31"/>
  <c r="N31"/>
  <c r="O31"/>
  <c r="P31"/>
  <c r="Q31"/>
  <c r="B6"/>
  <c r="B7"/>
  <c r="R7" s="1"/>
  <c r="B8"/>
  <c r="R8" s="1"/>
  <c r="B9"/>
  <c r="R9" s="1"/>
  <c r="B10"/>
  <c r="R10" s="1"/>
  <c r="B11"/>
  <c r="R11" s="1"/>
  <c r="B12"/>
  <c r="R12" s="1"/>
  <c r="B14"/>
  <c r="R14" s="1"/>
  <c r="B15"/>
  <c r="R15" s="1"/>
  <c r="B16"/>
  <c r="R16" s="1"/>
  <c r="B17"/>
  <c r="R17" s="1"/>
  <c r="B18"/>
  <c r="B19"/>
  <c r="R19" s="1"/>
  <c r="B20"/>
  <c r="R20" s="1"/>
  <c r="B21"/>
  <c r="B22"/>
  <c r="R22" s="1"/>
  <c r="B23"/>
  <c r="R23" s="1"/>
  <c r="B24"/>
  <c r="R24" s="1"/>
  <c r="B25"/>
  <c r="R25" s="1"/>
  <c r="B26"/>
  <c r="R26" s="1"/>
  <c r="B27"/>
  <c r="B28"/>
  <c r="B29"/>
  <c r="B30"/>
  <c r="R30" s="1"/>
  <c r="B213" i="53"/>
  <c r="I213" s="1"/>
  <c r="B212"/>
  <c r="I212" s="1"/>
  <c r="H211"/>
  <c r="G211"/>
  <c r="F211"/>
  <c r="E211"/>
  <c r="D211"/>
  <c r="C211"/>
  <c r="B210"/>
  <c r="B209"/>
  <c r="H208"/>
  <c r="G208"/>
  <c r="F208"/>
  <c r="E208"/>
  <c r="D208"/>
  <c r="C208"/>
  <c r="B208" s="1"/>
  <c r="B207"/>
  <c r="I207" s="1"/>
  <c r="B206"/>
  <c r="I206" s="1"/>
  <c r="B205"/>
  <c r="I205" s="1"/>
  <c r="B204"/>
  <c r="I204" s="1"/>
  <c r="B203"/>
  <c r="B202"/>
  <c r="I202" s="1"/>
  <c r="B201"/>
  <c r="I201" s="1"/>
  <c r="B200"/>
  <c r="I200" s="1"/>
  <c r="B199"/>
  <c r="I199" s="1"/>
  <c r="H198"/>
  <c r="G198"/>
  <c r="F198"/>
  <c r="E198"/>
  <c r="D198"/>
  <c r="C198"/>
  <c r="B197"/>
  <c r="B196"/>
  <c r="B195"/>
  <c r="B194"/>
  <c r="B193"/>
  <c r="H192"/>
  <c r="G192"/>
  <c r="F192"/>
  <c r="E192"/>
  <c r="D192"/>
  <c r="C192"/>
  <c r="B191"/>
  <c r="B190"/>
  <c r="H188"/>
  <c r="G188"/>
  <c r="F188"/>
  <c r="D188"/>
  <c r="C188"/>
  <c r="B187"/>
  <c r="I187" s="1"/>
  <c r="B186"/>
  <c r="B185"/>
  <c r="H184"/>
  <c r="G184"/>
  <c r="F184"/>
  <c r="E184"/>
  <c r="D184"/>
  <c r="C184"/>
  <c r="B183"/>
  <c r="I183" s="1"/>
  <c r="B182"/>
  <c r="B181"/>
  <c r="B180"/>
  <c r="I180" s="1"/>
  <c r="B179"/>
  <c r="I179" s="1"/>
  <c r="B178"/>
  <c r="B177"/>
  <c r="B176"/>
  <c r="I176" s="1"/>
  <c r="B175"/>
  <c r="I175" s="1"/>
  <c r="H174"/>
  <c r="G174"/>
  <c r="F174"/>
  <c r="E174"/>
  <c r="D174"/>
  <c r="C174"/>
  <c r="B173"/>
  <c r="I173" s="1"/>
  <c r="B172"/>
  <c r="I172" s="1"/>
  <c r="B171"/>
  <c r="I171" s="1"/>
  <c r="H170"/>
  <c r="G170"/>
  <c r="F170"/>
  <c r="E170"/>
  <c r="D170"/>
  <c r="C170"/>
  <c r="B168"/>
  <c r="B167"/>
  <c r="B166"/>
  <c r="H165"/>
  <c r="G165"/>
  <c r="F165"/>
  <c r="E165"/>
  <c r="D165"/>
  <c r="C165"/>
  <c r="B164"/>
  <c r="B163"/>
  <c r="B162"/>
  <c r="B161"/>
  <c r="B160"/>
  <c r="I160" s="1"/>
  <c r="B159"/>
  <c r="B158"/>
  <c r="H157"/>
  <c r="G157"/>
  <c r="F157"/>
  <c r="E157"/>
  <c r="D157"/>
  <c r="C157"/>
  <c r="B156"/>
  <c r="B155"/>
  <c r="B154"/>
  <c r="B153"/>
  <c r="B152"/>
  <c r="I152" s="1"/>
  <c r="B151"/>
  <c r="I151" s="1"/>
  <c r="B150"/>
  <c r="H149"/>
  <c r="G149"/>
  <c r="F149"/>
  <c r="D149"/>
  <c r="C149"/>
  <c r="B148"/>
  <c r="B147"/>
  <c r="I147" s="1"/>
  <c r="B146"/>
  <c r="B145"/>
  <c r="B144"/>
  <c r="B143"/>
  <c r="B142"/>
  <c r="H140"/>
  <c r="G140"/>
  <c r="F140"/>
  <c r="D140"/>
  <c r="C140"/>
  <c r="B139"/>
  <c r="I139" s="1"/>
  <c r="B138"/>
  <c r="I138" s="1"/>
  <c r="B137"/>
  <c r="I137" s="1"/>
  <c r="B136"/>
  <c r="B135"/>
  <c r="I135" s="1"/>
  <c r="B134"/>
  <c r="H133"/>
  <c r="G133"/>
  <c r="F133"/>
  <c r="E133"/>
  <c r="D133"/>
  <c r="C133"/>
  <c r="B132"/>
  <c r="I132" s="1"/>
  <c r="B131"/>
  <c r="B130"/>
  <c r="I130" s="1"/>
  <c r="B129"/>
  <c r="I129" s="1"/>
  <c r="B128"/>
  <c r="B127"/>
  <c r="B126"/>
  <c r="I126" s="1"/>
  <c r="B125"/>
  <c r="I125" s="1"/>
  <c r="B124"/>
  <c r="B123"/>
  <c r="B122"/>
  <c r="I122" s="1"/>
  <c r="B121"/>
  <c r="B120"/>
  <c r="B119"/>
  <c r="B118"/>
  <c r="H117"/>
  <c r="G117"/>
  <c r="F117"/>
  <c r="D117"/>
  <c r="C117"/>
  <c r="B116"/>
  <c r="B115"/>
  <c r="I115" s="1"/>
  <c r="B114"/>
  <c r="B113"/>
  <c r="B112"/>
  <c r="B111"/>
  <c r="B110"/>
  <c r="B109"/>
  <c r="B108"/>
  <c r="B107"/>
  <c r="B106"/>
  <c r="B105"/>
  <c r="B104"/>
  <c r="H103"/>
  <c r="G103"/>
  <c r="F103"/>
  <c r="E103"/>
  <c r="D103"/>
  <c r="C103"/>
  <c r="B102"/>
  <c r="I102" s="1"/>
  <c r="B100"/>
  <c r="B99"/>
  <c r="B98"/>
  <c r="B97"/>
  <c r="B96"/>
  <c r="B95"/>
  <c r="B94"/>
  <c r="B93"/>
  <c r="B92"/>
  <c r="I92" s="1"/>
  <c r="B91"/>
  <c r="B90"/>
  <c r="B89"/>
  <c r="B88"/>
  <c r="B87"/>
  <c r="B86"/>
  <c r="B85"/>
  <c r="B84"/>
  <c r="I84" s="1"/>
  <c r="B83"/>
  <c r="B82"/>
  <c r="H81"/>
  <c r="G81"/>
  <c r="F81"/>
  <c r="E81"/>
  <c r="D81"/>
  <c r="C81"/>
  <c r="B80"/>
  <c r="B79"/>
  <c r="B78"/>
  <c r="B77"/>
  <c r="B75"/>
  <c r="H74"/>
  <c r="G74"/>
  <c r="F74"/>
  <c r="D74"/>
  <c r="C74"/>
  <c r="B73"/>
  <c r="B72"/>
  <c r="I72" s="1"/>
  <c r="B71"/>
  <c r="B70"/>
  <c r="B69"/>
  <c r="I69" s="1"/>
  <c r="B68"/>
  <c r="B67"/>
  <c r="B66"/>
  <c r="B65"/>
  <c r="I65" s="1"/>
  <c r="B64"/>
  <c r="H63"/>
  <c r="G63"/>
  <c r="F63"/>
  <c r="E63"/>
  <c r="D63"/>
  <c r="C63"/>
  <c r="B62"/>
  <c r="I62" s="1"/>
  <c r="B61"/>
  <c r="B60"/>
  <c r="B59"/>
  <c r="B58"/>
  <c r="I58" s="1"/>
  <c r="B57"/>
  <c r="I57" s="1"/>
  <c r="B56"/>
  <c r="I56" s="1"/>
  <c r="B55"/>
  <c r="B53"/>
  <c r="H52"/>
  <c r="G52"/>
  <c r="F52"/>
  <c r="E52"/>
  <c r="D52"/>
  <c r="C52"/>
  <c r="B51"/>
  <c r="B50"/>
  <c r="I50" s="1"/>
  <c r="B49"/>
  <c r="I49" s="1"/>
  <c r="B48"/>
  <c r="B47"/>
  <c r="I47" s="1"/>
  <c r="B46"/>
  <c r="B45"/>
  <c r="B44"/>
  <c r="B43"/>
  <c r="I43" s="1"/>
  <c r="B42"/>
  <c r="B41"/>
  <c r="H40"/>
  <c r="G40"/>
  <c r="F40"/>
  <c r="E40"/>
  <c r="D40"/>
  <c r="C40"/>
  <c r="B39"/>
  <c r="I39" s="1"/>
  <c r="B38"/>
  <c r="H37"/>
  <c r="G37"/>
  <c r="F37"/>
  <c r="E37"/>
  <c r="D37"/>
  <c r="C37"/>
  <c r="B36"/>
  <c r="I36" s="1"/>
  <c r="B35"/>
  <c r="H34"/>
  <c r="G34"/>
  <c r="F34"/>
  <c r="E34"/>
  <c r="D34"/>
  <c r="C34"/>
  <c r="B33"/>
  <c r="B32"/>
  <c r="B31"/>
  <c r="I31" s="1"/>
  <c r="B30"/>
  <c r="I30" s="1"/>
  <c r="B29"/>
  <c r="I29" s="1"/>
  <c r="B28"/>
  <c r="B27"/>
  <c r="B26"/>
  <c r="B25"/>
  <c r="B24"/>
  <c r="B23"/>
  <c r="B22"/>
  <c r="B21"/>
  <c r="B20"/>
  <c r="B19"/>
  <c r="B18"/>
  <c r="B17"/>
  <c r="B16"/>
  <c r="B15"/>
  <c r="B14"/>
  <c r="B13"/>
  <c r="B12"/>
  <c r="B11"/>
  <c r="B10"/>
  <c r="B9"/>
  <c r="B8"/>
  <c r="B7"/>
  <c r="H6"/>
  <c r="H222" s="1"/>
  <c r="G6"/>
  <c r="F6"/>
  <c r="E6"/>
  <c r="D6"/>
  <c r="C6"/>
  <c r="C52" i="52"/>
  <c r="B52"/>
  <c r="C16"/>
  <c r="C6" i="56" s="1"/>
  <c r="B16" i="52"/>
  <c r="C9"/>
  <c r="B9"/>
  <c r="F8"/>
  <c r="F7" s="1"/>
  <c r="E8"/>
  <c r="E7" s="1"/>
  <c r="D1277" i="51"/>
  <c r="D1276"/>
  <c r="D1275"/>
  <c r="D1274"/>
  <c r="C1273"/>
  <c r="Z7" i="55" s="1"/>
  <c r="B1273" i="51"/>
  <c r="D1273" s="1"/>
  <c r="D1272"/>
  <c r="C1271"/>
  <c r="Y7" i="55" s="1"/>
  <c r="B1271" i="51"/>
  <c r="D1270"/>
  <c r="D1269"/>
  <c r="D1268"/>
  <c r="D1267"/>
  <c r="C1266"/>
  <c r="C1265" s="1"/>
  <c r="X7" i="55" s="1"/>
  <c r="B1266" i="51"/>
  <c r="B1265" s="1"/>
  <c r="D1264"/>
  <c r="D1263"/>
  <c r="D1262"/>
  <c r="D1261"/>
  <c r="D1260"/>
  <c r="D1259"/>
  <c r="D1258"/>
  <c r="C1257"/>
  <c r="B1257"/>
  <c r="D1256"/>
  <c r="D1255"/>
  <c r="D1254"/>
  <c r="D1253"/>
  <c r="C1253"/>
  <c r="B1253"/>
  <c r="D1252"/>
  <c r="D1251"/>
  <c r="D1250"/>
  <c r="D1249"/>
  <c r="D1248"/>
  <c r="D1247"/>
  <c r="D1246"/>
  <c r="D1245"/>
  <c r="D1244"/>
  <c r="D1243"/>
  <c r="D1242"/>
  <c r="D1241"/>
  <c r="C1240"/>
  <c r="B1240"/>
  <c r="D1239"/>
  <c r="D1238"/>
  <c r="D1237"/>
  <c r="D1236"/>
  <c r="D1235"/>
  <c r="D1234"/>
  <c r="D1233"/>
  <c r="D1232"/>
  <c r="C1232"/>
  <c r="B1232"/>
  <c r="D1231"/>
  <c r="D1230"/>
  <c r="D1229"/>
  <c r="D1228"/>
  <c r="D1227"/>
  <c r="C1226"/>
  <c r="D1226" s="1"/>
  <c r="B1226"/>
  <c r="D1225"/>
  <c r="D1224"/>
  <c r="D1223"/>
  <c r="D1222"/>
  <c r="D1221"/>
  <c r="C1220"/>
  <c r="D1220" s="1"/>
  <c r="B1220"/>
  <c r="D1219"/>
  <c r="D1218"/>
  <c r="D1217"/>
  <c r="D1216"/>
  <c r="D1215"/>
  <c r="D1214"/>
  <c r="D1213"/>
  <c r="D1212"/>
  <c r="D1211"/>
  <c r="D1210"/>
  <c r="D1209"/>
  <c r="C1208"/>
  <c r="B1208"/>
  <c r="D1206"/>
  <c r="D1205"/>
  <c r="D1204"/>
  <c r="D1203"/>
  <c r="D1202"/>
  <c r="D1201"/>
  <c r="D1200"/>
  <c r="D1199"/>
  <c r="D1198"/>
  <c r="D1197"/>
  <c r="D1196"/>
  <c r="C1195"/>
  <c r="B1195"/>
  <c r="D1195" s="1"/>
  <c r="D1194"/>
  <c r="D1193"/>
  <c r="D1192"/>
  <c r="D1191"/>
  <c r="D1190"/>
  <c r="C1189"/>
  <c r="B1189"/>
  <c r="D1188"/>
  <c r="D1187"/>
  <c r="D1186"/>
  <c r="D1185"/>
  <c r="C1184"/>
  <c r="I195" i="53" s="1"/>
  <c r="B1184" i="51"/>
  <c r="D1184" s="1"/>
  <c r="D1183"/>
  <c r="D1182"/>
  <c r="D1181"/>
  <c r="D1180"/>
  <c r="D1179"/>
  <c r="D1178"/>
  <c r="D1177"/>
  <c r="D1176"/>
  <c r="D1175"/>
  <c r="D1174"/>
  <c r="D1173"/>
  <c r="D1172"/>
  <c r="D1171"/>
  <c r="C1170"/>
  <c r="B1170"/>
  <c r="D1170" s="1"/>
  <c r="D1169"/>
  <c r="D1168"/>
  <c r="D1167"/>
  <c r="D1166"/>
  <c r="D1165"/>
  <c r="D1164"/>
  <c r="D1163"/>
  <c r="D1162"/>
  <c r="D1161"/>
  <c r="D1160"/>
  <c r="D1159"/>
  <c r="D1158"/>
  <c r="D1157"/>
  <c r="D1156"/>
  <c r="C1155"/>
  <c r="B1155"/>
  <c r="D1153"/>
  <c r="D1152"/>
  <c r="D1151"/>
  <c r="C1150"/>
  <c r="B1150"/>
  <c r="D1150" s="1"/>
  <c r="D1149"/>
  <c r="D1148"/>
  <c r="D1147"/>
  <c r="C1146"/>
  <c r="B1146"/>
  <c r="D1146" s="1"/>
  <c r="D1145"/>
  <c r="D1142"/>
  <c r="D1141"/>
  <c r="D1140"/>
  <c r="D1139"/>
  <c r="D1138"/>
  <c r="D1137"/>
  <c r="D1136"/>
  <c r="C1135"/>
  <c r="B1135"/>
  <c r="D1133"/>
  <c r="D1132"/>
  <c r="D1131"/>
  <c r="D1130"/>
  <c r="D1129"/>
  <c r="D1128"/>
  <c r="D1127"/>
  <c r="D1126"/>
  <c r="D1125"/>
  <c r="D1124"/>
  <c r="D1123"/>
  <c r="D1122"/>
  <c r="D1121"/>
  <c r="D1120"/>
  <c r="D1119"/>
  <c r="C1118"/>
  <c r="B1118"/>
  <c r="D1118" s="1"/>
  <c r="D1117"/>
  <c r="D1116"/>
  <c r="D1105"/>
  <c r="D1104"/>
  <c r="D1103"/>
  <c r="D1102"/>
  <c r="D1101"/>
  <c r="D1100"/>
  <c r="D1099"/>
  <c r="D1098"/>
  <c r="D1097"/>
  <c r="D1096"/>
  <c r="D1095"/>
  <c r="D1094"/>
  <c r="D1093"/>
  <c r="D1092"/>
  <c r="C1091"/>
  <c r="B1091"/>
  <c r="D1089"/>
  <c r="D1088"/>
  <c r="D1087"/>
  <c r="D1086"/>
  <c r="D1085"/>
  <c r="D1084"/>
  <c r="D1083"/>
  <c r="D1082"/>
  <c r="D1081"/>
  <c r="C1080"/>
  <c r="B1080"/>
  <c r="D1080" s="1"/>
  <c r="D1079"/>
  <c r="D1078"/>
  <c r="D1077"/>
  <c r="D1076"/>
  <c r="D1075"/>
  <c r="D1074"/>
  <c r="C1073"/>
  <c r="B1073"/>
  <c r="D1073" s="1"/>
  <c r="D1072"/>
  <c r="D1071"/>
  <c r="D1070"/>
  <c r="D1069"/>
  <c r="D1068"/>
  <c r="D1067"/>
  <c r="C1066"/>
  <c r="C1065" s="1"/>
  <c r="R7" i="55" s="1"/>
  <c r="B1066" i="51"/>
  <c r="D1066" s="1"/>
  <c r="D1064"/>
  <c r="D1063"/>
  <c r="C1062"/>
  <c r="B1062"/>
  <c r="D1062" s="1"/>
  <c r="D1061"/>
  <c r="D1060"/>
  <c r="D1059"/>
  <c r="D1058"/>
  <c r="D1057"/>
  <c r="C1056"/>
  <c r="B1056"/>
  <c r="D1056" s="1"/>
  <c r="D1055"/>
  <c r="D1054"/>
  <c r="D1053"/>
  <c r="D1052"/>
  <c r="D1051"/>
  <c r="D1050"/>
  <c r="D1049"/>
  <c r="D1048"/>
  <c r="D1047"/>
  <c r="C1046"/>
  <c r="B1046"/>
  <c r="D1044"/>
  <c r="D1043"/>
  <c r="D1042"/>
  <c r="D1041"/>
  <c r="D1040"/>
  <c r="C1039"/>
  <c r="B1039"/>
  <c r="D1039" s="1"/>
  <c r="D1038"/>
  <c r="D1037"/>
  <c r="D1036"/>
  <c r="D1035"/>
  <c r="D1034"/>
  <c r="D1033"/>
  <c r="C1032"/>
  <c r="I163" i="53" s="1"/>
  <c r="B1032" i="51"/>
  <c r="D1031"/>
  <c r="D1030"/>
  <c r="D1029"/>
  <c r="D1028"/>
  <c r="D1027"/>
  <c r="D1026"/>
  <c r="C1025"/>
  <c r="B1025"/>
  <c r="D1025" s="1"/>
  <c r="D1024"/>
  <c r="D1023"/>
  <c r="D1022"/>
  <c r="D1021"/>
  <c r="D1020"/>
  <c r="D1019"/>
  <c r="D1018"/>
  <c r="D1017"/>
  <c r="D1016"/>
  <c r="D1015"/>
  <c r="D1014"/>
  <c r="D1013"/>
  <c r="D1012"/>
  <c r="C1011"/>
  <c r="B1011"/>
  <c r="D1010"/>
  <c r="D1009"/>
  <c r="D1008"/>
  <c r="D1007"/>
  <c r="C1006"/>
  <c r="B1006"/>
  <c r="D1005"/>
  <c r="D1004"/>
  <c r="D1003"/>
  <c r="D1002"/>
  <c r="D1001"/>
  <c r="D1000"/>
  <c r="D999"/>
  <c r="D998"/>
  <c r="D997"/>
  <c r="D996"/>
  <c r="D995"/>
  <c r="D994"/>
  <c r="D993"/>
  <c r="D992"/>
  <c r="D991"/>
  <c r="C990"/>
  <c r="B990"/>
  <c r="D990" s="1"/>
  <c r="D989"/>
  <c r="D988"/>
  <c r="D987"/>
  <c r="D986"/>
  <c r="D985"/>
  <c r="D984"/>
  <c r="D983"/>
  <c r="D982"/>
  <c r="D981"/>
  <c r="C980"/>
  <c r="B980"/>
  <c r="D980" s="1"/>
  <c r="D978"/>
  <c r="D977"/>
  <c r="C976"/>
  <c r="B976"/>
  <c r="D975"/>
  <c r="D974"/>
  <c r="D973"/>
  <c r="D972"/>
  <c r="C971"/>
  <c r="B971"/>
  <c r="D971" s="1"/>
  <c r="D970"/>
  <c r="D969"/>
  <c r="D968"/>
  <c r="D967"/>
  <c r="D966"/>
  <c r="D965"/>
  <c r="D964"/>
  <c r="C964"/>
  <c r="B964"/>
  <c r="D963"/>
  <c r="D962"/>
  <c r="D961"/>
  <c r="D960"/>
  <c r="C959"/>
  <c r="B959"/>
  <c r="D958"/>
  <c r="D957"/>
  <c r="D956"/>
  <c r="D955"/>
  <c r="D954"/>
  <c r="D953"/>
  <c r="D952"/>
  <c r="D951"/>
  <c r="D950"/>
  <c r="C949"/>
  <c r="B949"/>
  <c r="D949" s="1"/>
  <c r="D948"/>
  <c r="D947"/>
  <c r="D946"/>
  <c r="D945"/>
  <c r="D944"/>
  <c r="D943"/>
  <c r="D942"/>
  <c r="D941"/>
  <c r="D940"/>
  <c r="D939"/>
  <c r="C939"/>
  <c r="B939"/>
  <c r="D938"/>
  <c r="D937"/>
  <c r="D936"/>
  <c r="D935"/>
  <c r="D934"/>
  <c r="D933"/>
  <c r="D932"/>
  <c r="D931"/>
  <c r="D930"/>
  <c r="D929"/>
  <c r="D928"/>
  <c r="D927"/>
  <c r="D926"/>
  <c r="D925"/>
  <c r="D924"/>
  <c r="D923"/>
  <c r="D922"/>
  <c r="D921"/>
  <c r="D920"/>
  <c r="D919"/>
  <c r="D918"/>
  <c r="D917"/>
  <c r="C916"/>
  <c r="D916"/>
  <c r="D913"/>
  <c r="C912"/>
  <c r="D911"/>
  <c r="D910"/>
  <c r="C909"/>
  <c r="B909"/>
  <c r="D909" s="1"/>
  <c r="D908"/>
  <c r="D907"/>
  <c r="D906"/>
  <c r="D905"/>
  <c r="D904"/>
  <c r="D903"/>
  <c r="C902"/>
  <c r="B902"/>
  <c r="D902" s="1"/>
  <c r="D901"/>
  <c r="D900"/>
  <c r="D899"/>
  <c r="D898"/>
  <c r="D897"/>
  <c r="D896"/>
  <c r="B895"/>
  <c r="D895" s="1"/>
  <c r="D894"/>
  <c r="D893"/>
  <c r="D892"/>
  <c r="D891"/>
  <c r="D890"/>
  <c r="D889"/>
  <c r="D888"/>
  <c r="D887"/>
  <c r="D886"/>
  <c r="D885"/>
  <c r="C884"/>
  <c r="B884"/>
  <c r="D883"/>
  <c r="D880"/>
  <c r="D879"/>
  <c r="D878"/>
  <c r="D877"/>
  <c r="D876"/>
  <c r="D875"/>
  <c r="D874"/>
  <c r="D873"/>
  <c r="D872"/>
  <c r="D871"/>
  <c r="D870"/>
  <c r="D869"/>
  <c r="D868"/>
  <c r="D867"/>
  <c r="D866"/>
  <c r="D865"/>
  <c r="D864"/>
  <c r="D863"/>
  <c r="D862"/>
  <c r="D861"/>
  <c r="D860"/>
  <c r="D859"/>
  <c r="D858"/>
  <c r="D857"/>
  <c r="C856"/>
  <c r="B856"/>
  <c r="D855"/>
  <c r="D854"/>
  <c r="D853"/>
  <c r="D852"/>
  <c r="D851"/>
  <c r="D850"/>
  <c r="D849"/>
  <c r="D848"/>
  <c r="D847"/>
  <c r="D846"/>
  <c r="D845"/>
  <c r="D844"/>
  <c r="D843"/>
  <c r="D842"/>
  <c r="D841"/>
  <c r="D840"/>
  <c r="D839"/>
  <c r="D838"/>
  <c r="D837"/>
  <c r="D836"/>
  <c r="D835"/>
  <c r="D834"/>
  <c r="D833"/>
  <c r="D832"/>
  <c r="C831"/>
  <c r="B831"/>
  <c r="D830"/>
  <c r="D828"/>
  <c r="D827"/>
  <c r="D826"/>
  <c r="D825"/>
  <c r="D824"/>
  <c r="D823"/>
  <c r="D822"/>
  <c r="D821"/>
  <c r="D820"/>
  <c r="D819"/>
  <c r="D818"/>
  <c r="D817"/>
  <c r="D816"/>
  <c r="D815"/>
  <c r="D814"/>
  <c r="D813"/>
  <c r="D812"/>
  <c r="D811"/>
  <c r="D810"/>
  <c r="D809"/>
  <c r="D808"/>
  <c r="D807"/>
  <c r="D806"/>
  <c r="B805"/>
  <c r="D803"/>
  <c r="D802"/>
  <c r="D801"/>
  <c r="D800"/>
  <c r="D799"/>
  <c r="C798"/>
  <c r="B798"/>
  <c r="D797"/>
  <c r="D796"/>
  <c r="D795"/>
  <c r="D794"/>
  <c r="D793"/>
  <c r="D792"/>
  <c r="D791"/>
  <c r="D790"/>
  <c r="D789"/>
  <c r="D788"/>
  <c r="D787"/>
  <c r="C786"/>
  <c r="I134" i="53" s="1"/>
  <c r="B786" i="51"/>
  <c r="D786" s="1"/>
  <c r="D784"/>
  <c r="D783"/>
  <c r="D782"/>
  <c r="D781"/>
  <c r="D780"/>
  <c r="D779"/>
  <c r="D778"/>
  <c r="D777"/>
  <c r="D776"/>
  <c r="D775"/>
  <c r="D774"/>
  <c r="D773"/>
  <c r="D772"/>
  <c r="D771"/>
  <c r="D770"/>
  <c r="C769"/>
  <c r="I131" i="53" s="1"/>
  <c r="B769" i="51"/>
  <c r="D769" s="1"/>
  <c r="D768"/>
  <c r="D767"/>
  <c r="D766"/>
  <c r="D765"/>
  <c r="D764"/>
  <c r="D763"/>
  <c r="D762"/>
  <c r="C761"/>
  <c r="B761"/>
  <c r="D761" s="1"/>
  <c r="D760"/>
  <c r="D759"/>
  <c r="D758"/>
  <c r="D757"/>
  <c r="C756"/>
  <c r="B756"/>
  <c r="D756" s="1"/>
  <c r="D755"/>
  <c r="D754"/>
  <c r="D753"/>
  <c r="C753"/>
  <c r="B753"/>
  <c r="D752"/>
  <c r="D751"/>
  <c r="D750"/>
  <c r="D749"/>
  <c r="D748"/>
  <c r="C747"/>
  <c r="I123" i="53" s="1"/>
  <c r="B747" i="51"/>
  <c r="D746"/>
  <c r="D745"/>
  <c r="D744"/>
  <c r="D743"/>
  <c r="D742"/>
  <c r="D741"/>
  <c r="C740"/>
  <c r="B740"/>
  <c r="D740" s="1"/>
  <c r="D739"/>
  <c r="D738"/>
  <c r="D737"/>
  <c r="D736"/>
  <c r="C735"/>
  <c r="B735"/>
  <c r="D735" s="1"/>
  <c r="D734"/>
  <c r="D733"/>
  <c r="D732"/>
  <c r="D731"/>
  <c r="D730"/>
  <c r="D729"/>
  <c r="D728"/>
  <c r="C727"/>
  <c r="B727"/>
  <c r="D726"/>
  <c r="D725"/>
  <c r="D724"/>
  <c r="C723"/>
  <c r="B723"/>
  <c r="D723" s="1"/>
  <c r="D722"/>
  <c r="D720"/>
  <c r="D719"/>
  <c r="D718"/>
  <c r="D717"/>
  <c r="D716"/>
  <c r="D715"/>
  <c r="D714"/>
  <c r="C713"/>
  <c r="B713"/>
  <c r="D711"/>
  <c r="C710"/>
  <c r="B710"/>
  <c r="D710" s="1"/>
  <c r="D709"/>
  <c r="C708"/>
  <c r="B708"/>
  <c r="D708" s="1"/>
  <c r="D707"/>
  <c r="D706"/>
  <c r="D705"/>
  <c r="D704"/>
  <c r="D703"/>
  <c r="D702"/>
  <c r="D701"/>
  <c r="D700"/>
  <c r="C699"/>
  <c r="B699"/>
  <c r="D698"/>
  <c r="D697"/>
  <c r="C696"/>
  <c r="I113" i="53" s="1"/>
  <c r="B696" i="51"/>
  <c r="D696" s="1"/>
  <c r="D695"/>
  <c r="D694"/>
  <c r="D693"/>
  <c r="C692"/>
  <c r="I112" i="53" s="1"/>
  <c r="B692" i="51"/>
  <c r="D692" s="1"/>
  <c r="D691"/>
  <c r="D690"/>
  <c r="D689"/>
  <c r="D687"/>
  <c r="D686"/>
  <c r="D685"/>
  <c r="D684"/>
  <c r="C683"/>
  <c r="B683"/>
  <c r="D682"/>
  <c r="D681"/>
  <c r="D680"/>
  <c r="C679"/>
  <c r="B679"/>
  <c r="D678"/>
  <c r="D677"/>
  <c r="C676"/>
  <c r="B676"/>
  <c r="D676" s="1"/>
  <c r="D675"/>
  <c r="D674"/>
  <c r="D673"/>
  <c r="D672"/>
  <c r="D671"/>
  <c r="D670"/>
  <c r="D669"/>
  <c r="D668"/>
  <c r="D667"/>
  <c r="D666"/>
  <c r="D665"/>
  <c r="C664"/>
  <c r="B664"/>
  <c r="D664" s="1"/>
  <c r="D663"/>
  <c r="D662"/>
  <c r="D661"/>
  <c r="C660"/>
  <c r="B660"/>
  <c r="D659"/>
  <c r="D657"/>
  <c r="D656"/>
  <c r="D655"/>
  <c r="D654"/>
  <c r="D653"/>
  <c r="D652"/>
  <c r="D651"/>
  <c r="D650"/>
  <c r="D649"/>
  <c r="D648"/>
  <c r="D647"/>
  <c r="B646"/>
  <c r="D645"/>
  <c r="D644"/>
  <c r="D643"/>
  <c r="D642"/>
  <c r="C641"/>
  <c r="B641"/>
  <c r="D639"/>
  <c r="C636"/>
  <c r="I101" i="53" s="1"/>
  <c r="B636" i="51"/>
  <c r="D636" s="1"/>
  <c r="D635"/>
  <c r="D634"/>
  <c r="D633"/>
  <c r="D632"/>
  <c r="D631"/>
  <c r="D630"/>
  <c r="D629"/>
  <c r="C628"/>
  <c r="I100" i="53" s="1"/>
  <c r="B628" i="51"/>
  <c r="D628" s="1"/>
  <c r="D627"/>
  <c r="D626"/>
  <c r="D625"/>
  <c r="D624"/>
  <c r="C623"/>
  <c r="B623"/>
  <c r="D623" s="1"/>
  <c r="D622"/>
  <c r="D621"/>
  <c r="D620"/>
  <c r="B619"/>
  <c r="D618"/>
  <c r="D617"/>
  <c r="C616"/>
  <c r="B616"/>
  <c r="D616" s="1"/>
  <c r="D615"/>
  <c r="D614"/>
  <c r="C613"/>
  <c r="I96" i="53" s="1"/>
  <c r="B613" i="51"/>
  <c r="D613" s="1"/>
  <c r="D612"/>
  <c r="D611"/>
  <c r="C610"/>
  <c r="B610"/>
  <c r="D609"/>
  <c r="D608"/>
  <c r="C607"/>
  <c r="B607"/>
  <c r="D606"/>
  <c r="D605"/>
  <c r="C604"/>
  <c r="B604"/>
  <c r="D603"/>
  <c r="D602"/>
  <c r="D601"/>
  <c r="D600"/>
  <c r="C599"/>
  <c r="B599"/>
  <c r="D598"/>
  <c r="D597"/>
  <c r="D596"/>
  <c r="D595"/>
  <c r="D594"/>
  <c r="D593"/>
  <c r="D592"/>
  <c r="D591"/>
  <c r="C590"/>
  <c r="B590"/>
  <c r="D589"/>
  <c r="D587"/>
  <c r="D586"/>
  <c r="D585"/>
  <c r="D584"/>
  <c r="D583"/>
  <c r="C582"/>
  <c r="B582"/>
  <c r="D581"/>
  <c r="D580"/>
  <c r="D579"/>
  <c r="D578"/>
  <c r="D577"/>
  <c r="D576"/>
  <c r="C575"/>
  <c r="B575"/>
  <c r="D574"/>
  <c r="D573"/>
  <c r="D572"/>
  <c r="D571"/>
  <c r="D570"/>
  <c r="D569"/>
  <c r="D568"/>
  <c r="C567"/>
  <c r="B567"/>
  <c r="D566"/>
  <c r="D565"/>
  <c r="D564"/>
  <c r="D563"/>
  <c r="D562"/>
  <c r="D561"/>
  <c r="D560"/>
  <c r="D559"/>
  <c r="D558"/>
  <c r="C557"/>
  <c r="B557"/>
  <c r="D556"/>
  <c r="D555"/>
  <c r="D554"/>
  <c r="C553"/>
  <c r="D553"/>
  <c r="D552"/>
  <c r="D551"/>
  <c r="D550"/>
  <c r="D549"/>
  <c r="D548"/>
  <c r="D547"/>
  <c r="D546"/>
  <c r="C545"/>
  <c r="B545"/>
  <c r="D544"/>
  <c r="D543"/>
  <c r="C543"/>
  <c r="B543"/>
  <c r="D542"/>
  <c r="D541"/>
  <c r="D540"/>
  <c r="D539"/>
  <c r="D538"/>
  <c r="D537"/>
  <c r="D536"/>
  <c r="C535"/>
  <c r="B535"/>
  <c r="D534"/>
  <c r="D533"/>
  <c r="D532"/>
  <c r="D531"/>
  <c r="D530"/>
  <c r="D529"/>
  <c r="D528"/>
  <c r="D527"/>
  <c r="D526"/>
  <c r="D525"/>
  <c r="D524"/>
  <c r="D523"/>
  <c r="D522"/>
  <c r="C521"/>
  <c r="B521"/>
  <c r="D521" s="1"/>
  <c r="D519"/>
  <c r="D518"/>
  <c r="D517"/>
  <c r="B516"/>
  <c r="D516" s="1"/>
  <c r="D515"/>
  <c r="D513"/>
  <c r="D512"/>
  <c r="D511"/>
  <c r="D510"/>
  <c r="D509"/>
  <c r="C508"/>
  <c r="B508"/>
  <c r="D507"/>
  <c r="D506"/>
  <c r="D505"/>
  <c r="D504"/>
  <c r="D503"/>
  <c r="D502"/>
  <c r="D501"/>
  <c r="D500"/>
  <c r="C499"/>
  <c r="B499"/>
  <c r="D499" s="1"/>
  <c r="D498"/>
  <c r="D497"/>
  <c r="D496"/>
  <c r="D495"/>
  <c r="D494"/>
  <c r="D493"/>
  <c r="D492"/>
  <c r="D491"/>
  <c r="D490"/>
  <c r="D489"/>
  <c r="D488"/>
  <c r="C488"/>
  <c r="B488"/>
  <c r="D487"/>
  <c r="D486"/>
  <c r="D485"/>
  <c r="D484"/>
  <c r="D483"/>
  <c r="D482"/>
  <c r="D481"/>
  <c r="C480"/>
  <c r="B480"/>
  <c r="D479"/>
  <c r="D478"/>
  <c r="D477"/>
  <c r="D476"/>
  <c r="D475"/>
  <c r="D474"/>
  <c r="D473"/>
  <c r="D472"/>
  <c r="D471"/>
  <c r="D470"/>
  <c r="D469"/>
  <c r="D468"/>
  <c r="D467"/>
  <c r="D466"/>
  <c r="D465"/>
  <c r="C464"/>
  <c r="I75" i="53" s="1"/>
  <c r="B464" i="51"/>
  <c r="D462"/>
  <c r="D461"/>
  <c r="D460"/>
  <c r="D459"/>
  <c r="C458"/>
  <c r="B458"/>
  <c r="D458" s="1"/>
  <c r="D456"/>
  <c r="D455"/>
  <c r="C454"/>
  <c r="B454"/>
  <c r="D454" s="1"/>
  <c r="D453"/>
  <c r="D452"/>
  <c r="D451"/>
  <c r="D450"/>
  <c r="C450"/>
  <c r="I71" i="53" s="1"/>
  <c r="B450" i="51"/>
  <c r="D449"/>
  <c r="D448"/>
  <c r="D447"/>
  <c r="D446"/>
  <c r="D445"/>
  <c r="D444"/>
  <c r="C443"/>
  <c r="B443"/>
  <c r="D442"/>
  <c r="D441"/>
  <c r="D440"/>
  <c r="D439"/>
  <c r="C438"/>
  <c r="B438"/>
  <c r="D438" s="1"/>
  <c r="D437"/>
  <c r="D436"/>
  <c r="D435"/>
  <c r="D434"/>
  <c r="B433"/>
  <c r="D433" s="1"/>
  <c r="C429"/>
  <c r="I67" i="53" s="1"/>
  <c r="B429" i="51"/>
  <c r="D431"/>
  <c r="D430"/>
  <c r="D428"/>
  <c r="D427"/>
  <c r="D426"/>
  <c r="D425"/>
  <c r="D424"/>
  <c r="C423"/>
  <c r="B423"/>
  <c r="D423" s="1"/>
  <c r="D422"/>
  <c r="D421"/>
  <c r="D420"/>
  <c r="D419"/>
  <c r="D418"/>
  <c r="D417"/>
  <c r="D416"/>
  <c r="C415"/>
  <c r="B415"/>
  <c r="D415" s="1"/>
  <c r="D414"/>
  <c r="D413"/>
  <c r="D412"/>
  <c r="D411"/>
  <c r="C410"/>
  <c r="B410"/>
  <c r="D408"/>
  <c r="D407"/>
  <c r="D406"/>
  <c r="D405"/>
  <c r="D404"/>
  <c r="D403"/>
  <c r="D402"/>
  <c r="C401"/>
  <c r="B401"/>
  <c r="D401" s="1"/>
  <c r="D400"/>
  <c r="D399"/>
  <c r="D398"/>
  <c r="D397"/>
  <c r="D396"/>
  <c r="C395"/>
  <c r="I60" i="53" s="1"/>
  <c r="B395" i="51"/>
  <c r="D394"/>
  <c r="D393"/>
  <c r="D392"/>
  <c r="C391"/>
  <c r="I59" i="53" s="1"/>
  <c r="B391" i="51"/>
  <c r="D391" s="1"/>
  <c r="D390"/>
  <c r="D389"/>
  <c r="D388"/>
  <c r="C387"/>
  <c r="B387"/>
  <c r="D387" s="1"/>
  <c r="D386"/>
  <c r="D385"/>
  <c r="D384"/>
  <c r="C383"/>
  <c r="B383"/>
  <c r="D383" s="1"/>
  <c r="D382"/>
  <c r="D381"/>
  <c r="D380"/>
  <c r="D379"/>
  <c r="D378"/>
  <c r="C377"/>
  <c r="B377"/>
  <c r="D377" s="1"/>
  <c r="D376"/>
  <c r="D375"/>
  <c r="D374"/>
  <c r="D373"/>
  <c r="D372"/>
  <c r="C371"/>
  <c r="I55" i="53" s="1"/>
  <c r="B371" i="51"/>
  <c r="D371" s="1"/>
  <c r="D370"/>
  <c r="D369"/>
  <c r="D368"/>
  <c r="D367"/>
  <c r="D366"/>
  <c r="D365"/>
  <c r="D364"/>
  <c r="D363"/>
  <c r="B362"/>
  <c r="D361"/>
  <c r="D360"/>
  <c r="D359"/>
  <c r="D358"/>
  <c r="C357"/>
  <c r="B357"/>
  <c r="D355"/>
  <c r="D354"/>
  <c r="C354"/>
  <c r="B354"/>
  <c r="D353"/>
  <c r="D352"/>
  <c r="D351"/>
  <c r="D350"/>
  <c r="D349"/>
  <c r="D348"/>
  <c r="C348"/>
  <c r="B348"/>
  <c r="D347"/>
  <c r="D346"/>
  <c r="D345"/>
  <c r="D344"/>
  <c r="D343"/>
  <c r="D342"/>
  <c r="D341"/>
  <c r="C340"/>
  <c r="B340"/>
  <c r="D340" s="1"/>
  <c r="D339"/>
  <c r="D338"/>
  <c r="D337"/>
  <c r="D336"/>
  <c r="D335"/>
  <c r="D334"/>
  <c r="D333"/>
  <c r="D332"/>
  <c r="D331"/>
  <c r="C330"/>
  <c r="B330"/>
  <c r="D330" s="1"/>
  <c r="D329"/>
  <c r="D328"/>
  <c r="D327"/>
  <c r="D326"/>
  <c r="D325"/>
  <c r="D324"/>
  <c r="D323"/>
  <c r="D322"/>
  <c r="D321"/>
  <c r="C320"/>
  <c r="B320"/>
  <c r="D320" s="1"/>
  <c r="D319"/>
  <c r="D318"/>
  <c r="D317"/>
  <c r="D316"/>
  <c r="D315"/>
  <c r="D314"/>
  <c r="D313"/>
  <c r="D312"/>
  <c r="D311"/>
  <c r="D310"/>
  <c r="D309"/>
  <c r="D308"/>
  <c r="D307"/>
  <c r="D306"/>
  <c r="D305"/>
  <c r="C304"/>
  <c r="B304"/>
  <c r="D303"/>
  <c r="D302"/>
  <c r="D301"/>
  <c r="D300"/>
  <c r="D299"/>
  <c r="D298"/>
  <c r="D297"/>
  <c r="D296"/>
  <c r="C295"/>
  <c r="B295"/>
  <c r="D294"/>
  <c r="D293"/>
  <c r="D292"/>
  <c r="D291"/>
  <c r="D290"/>
  <c r="D289"/>
  <c r="D288"/>
  <c r="C287"/>
  <c r="I44" i="53" s="1"/>
  <c r="B287" i="51"/>
  <c r="D286"/>
  <c r="D285"/>
  <c r="D284"/>
  <c r="D283"/>
  <c r="D282"/>
  <c r="D281"/>
  <c r="C280"/>
  <c r="B280"/>
  <c r="D280" s="1"/>
  <c r="D279"/>
  <c r="D278"/>
  <c r="D275"/>
  <c r="D274"/>
  <c r="D273"/>
  <c r="D272"/>
  <c r="D271"/>
  <c r="D270"/>
  <c r="C269"/>
  <c r="B269"/>
  <c r="D268"/>
  <c r="D267"/>
  <c r="C266"/>
  <c r="B266"/>
  <c r="D266" s="1"/>
  <c r="D264"/>
  <c r="D263"/>
  <c r="D262"/>
  <c r="D261"/>
  <c r="D260"/>
  <c r="D259"/>
  <c r="D258"/>
  <c r="D257"/>
  <c r="D256"/>
  <c r="D255"/>
  <c r="C254"/>
  <c r="C253" s="1"/>
  <c r="E7" i="55" s="1"/>
  <c r="B254" i="51"/>
  <c r="D254" s="1"/>
  <c r="D252"/>
  <c r="D250"/>
  <c r="B249"/>
  <c r="D249" s="1"/>
  <c r="D248"/>
  <c r="D247"/>
  <c r="C246"/>
  <c r="B246"/>
  <c r="D246" s="1"/>
  <c r="D245"/>
  <c r="D244"/>
  <c r="D242"/>
  <c r="D241"/>
  <c r="D240"/>
  <c r="D239"/>
  <c r="D238"/>
  <c r="D237"/>
  <c r="D236"/>
  <c r="D235"/>
  <c r="D234"/>
  <c r="D233"/>
  <c r="D232"/>
  <c r="C231"/>
  <c r="B231"/>
  <c r="D230"/>
  <c r="D229"/>
  <c r="D227"/>
  <c r="D226"/>
  <c r="D225"/>
  <c r="C224"/>
  <c r="B224"/>
  <c r="D224" s="1"/>
  <c r="D223"/>
  <c r="D222"/>
  <c r="D221"/>
  <c r="D220"/>
  <c r="D219"/>
  <c r="C218"/>
  <c r="B218"/>
  <c r="D218" s="1"/>
  <c r="D217"/>
  <c r="D216"/>
  <c r="D215"/>
  <c r="D214"/>
  <c r="D213"/>
  <c r="D212"/>
  <c r="C212"/>
  <c r="B212"/>
  <c r="D211"/>
  <c r="D210"/>
  <c r="D209"/>
  <c r="D208"/>
  <c r="D207"/>
  <c r="D206"/>
  <c r="D205"/>
  <c r="C204"/>
  <c r="B204"/>
  <c r="D203"/>
  <c r="D202"/>
  <c r="D200"/>
  <c r="D199"/>
  <c r="D198"/>
  <c r="C197"/>
  <c r="B197"/>
  <c r="D196"/>
  <c r="D195"/>
  <c r="D194"/>
  <c r="D193"/>
  <c r="D192"/>
  <c r="D191"/>
  <c r="C190"/>
  <c r="B190"/>
  <c r="D189"/>
  <c r="D188"/>
  <c r="D187"/>
  <c r="D186"/>
  <c r="D185"/>
  <c r="D184"/>
  <c r="C183"/>
  <c r="B183"/>
  <c r="D182"/>
  <c r="D181"/>
  <c r="D180"/>
  <c r="D179"/>
  <c r="D178"/>
  <c r="D177"/>
  <c r="C176"/>
  <c r="B176"/>
  <c r="D175"/>
  <c r="D174"/>
  <c r="D173"/>
  <c r="D172"/>
  <c r="D171"/>
  <c r="D170"/>
  <c r="C169"/>
  <c r="B169"/>
  <c r="D168"/>
  <c r="D167"/>
  <c r="D166"/>
  <c r="D165"/>
  <c r="D164"/>
  <c r="C163"/>
  <c r="B163"/>
  <c r="D163" s="1"/>
  <c r="D162"/>
  <c r="D161"/>
  <c r="D160"/>
  <c r="D159"/>
  <c r="D158"/>
  <c r="D157"/>
  <c r="D156"/>
  <c r="C155"/>
  <c r="B155"/>
  <c r="D154"/>
  <c r="D153"/>
  <c r="D152"/>
  <c r="D151"/>
  <c r="D150"/>
  <c r="D149"/>
  <c r="C148"/>
  <c r="B148"/>
  <c r="D147"/>
  <c r="D146"/>
  <c r="D145"/>
  <c r="D144"/>
  <c r="D143"/>
  <c r="D142"/>
  <c r="D141"/>
  <c r="D140"/>
  <c r="D139"/>
  <c r="D138"/>
  <c r="D137"/>
  <c r="D136"/>
  <c r="C135"/>
  <c r="I19" i="53" s="1"/>
  <c r="B135" i="51"/>
  <c r="D135" s="1"/>
  <c r="D134"/>
  <c r="D133"/>
  <c r="D132"/>
  <c r="D131"/>
  <c r="D130"/>
  <c r="D129"/>
  <c r="D128"/>
  <c r="D127"/>
  <c r="D126"/>
  <c r="D125"/>
  <c r="D124"/>
  <c r="C124"/>
  <c r="B124"/>
  <c r="D123"/>
  <c r="D122"/>
  <c r="D121"/>
  <c r="D120"/>
  <c r="D119"/>
  <c r="D118"/>
  <c r="D117"/>
  <c r="D116"/>
  <c r="E115"/>
  <c r="C115"/>
  <c r="B115"/>
  <c r="D114"/>
  <c r="D113"/>
  <c r="D112"/>
  <c r="D111"/>
  <c r="D110"/>
  <c r="D109"/>
  <c r="D108"/>
  <c r="D107"/>
  <c r="D106"/>
  <c r="C105"/>
  <c r="B105"/>
  <c r="D104"/>
  <c r="D103"/>
  <c r="D102"/>
  <c r="D101"/>
  <c r="D100"/>
  <c r="D99"/>
  <c r="D98"/>
  <c r="D97"/>
  <c r="D96"/>
  <c r="D95"/>
  <c r="D94"/>
  <c r="D93"/>
  <c r="C92"/>
  <c r="B92"/>
  <c r="D92" s="1"/>
  <c r="D91"/>
  <c r="D90"/>
  <c r="D89"/>
  <c r="D88"/>
  <c r="D87"/>
  <c r="D86"/>
  <c r="D85"/>
  <c r="D84"/>
  <c r="C83"/>
  <c r="B83"/>
  <c r="D82"/>
  <c r="D81"/>
  <c r="D80"/>
  <c r="D79"/>
  <c r="D78"/>
  <c r="D77"/>
  <c r="D76"/>
  <c r="D75"/>
  <c r="D74"/>
  <c r="D73"/>
  <c r="D72"/>
  <c r="C71"/>
  <c r="B71"/>
  <c r="D70"/>
  <c r="D69"/>
  <c r="D68"/>
  <c r="D67"/>
  <c r="D66"/>
  <c r="D65"/>
  <c r="D64"/>
  <c r="D63"/>
  <c r="D62"/>
  <c r="D61"/>
  <c r="C60"/>
  <c r="I12" i="53" s="1"/>
  <c r="B60" i="51"/>
  <c r="D59"/>
  <c r="D58"/>
  <c r="D57"/>
  <c r="D56"/>
  <c r="D55"/>
  <c r="D54"/>
  <c r="D53"/>
  <c r="D52"/>
  <c r="D51"/>
  <c r="D50"/>
  <c r="C49"/>
  <c r="I11" i="53" s="1"/>
  <c r="B49" i="51"/>
  <c r="D48"/>
  <c r="D47"/>
  <c r="D46"/>
  <c r="D45"/>
  <c r="D44"/>
  <c r="D43"/>
  <c r="D42"/>
  <c r="D41"/>
  <c r="D40"/>
  <c r="D39"/>
  <c r="C38"/>
  <c r="B38"/>
  <c r="D37"/>
  <c r="D36"/>
  <c r="D35"/>
  <c r="D34"/>
  <c r="D33"/>
  <c r="D32"/>
  <c r="D31"/>
  <c r="D30"/>
  <c r="D29"/>
  <c r="B27"/>
  <c r="D26"/>
  <c r="D25"/>
  <c r="D24"/>
  <c r="D23"/>
  <c r="D22"/>
  <c r="D21"/>
  <c r="D20"/>
  <c r="D19"/>
  <c r="C18"/>
  <c r="B18"/>
  <c r="D18" s="1"/>
  <c r="D17"/>
  <c r="D16"/>
  <c r="D15"/>
  <c r="D14"/>
  <c r="D13"/>
  <c r="D12"/>
  <c r="D11"/>
  <c r="D10"/>
  <c r="D9"/>
  <c r="D8"/>
  <c r="D7"/>
  <c r="C6"/>
  <c r="R6" i="5" s="1"/>
  <c r="B6" i="51"/>
  <c r="D32" i="50"/>
  <c r="D31"/>
  <c r="D30"/>
  <c r="D29"/>
  <c r="D28"/>
  <c r="C22"/>
  <c r="D26"/>
  <c r="D25"/>
  <c r="D24"/>
  <c r="D23"/>
  <c r="B22"/>
  <c r="D21"/>
  <c r="D20"/>
  <c r="D19"/>
  <c r="D18"/>
  <c r="D17"/>
  <c r="D16"/>
  <c r="D15"/>
  <c r="D14"/>
  <c r="D13"/>
  <c r="D12"/>
  <c r="D11"/>
  <c r="D10"/>
  <c r="D9"/>
  <c r="D8"/>
  <c r="D7"/>
  <c r="D6"/>
  <c r="E7" i="54" s="1"/>
  <c r="C5" i="50"/>
  <c r="B5"/>
  <c r="I109" i="53" l="1"/>
  <c r="H28" i="58"/>
  <c r="H17"/>
  <c r="F252" i="59"/>
  <c r="D56" i="10"/>
  <c r="C56"/>
  <c r="H6" i="58"/>
  <c r="E56" i="10"/>
  <c r="B42" i="55"/>
  <c r="B40" s="1"/>
  <c r="L31" i="5"/>
  <c r="B5"/>
  <c r="B31" s="1"/>
  <c r="R31" s="1"/>
  <c r="I166" i="53"/>
  <c r="B157"/>
  <c r="I153"/>
  <c r="I108"/>
  <c r="I105"/>
  <c r="I104"/>
  <c r="I77"/>
  <c r="I32"/>
  <c r="D688" i="51"/>
  <c r="R28" i="5"/>
  <c r="C27" i="51"/>
  <c r="C5" s="1"/>
  <c r="C7" i="55" s="1"/>
  <c r="D1271" i="51"/>
  <c r="D1265"/>
  <c r="D1240"/>
  <c r="D1257"/>
  <c r="D1189"/>
  <c r="D1155"/>
  <c r="D1135"/>
  <c r="D1065"/>
  <c r="D1046"/>
  <c r="D1032"/>
  <c r="D1011"/>
  <c r="D976"/>
  <c r="D959"/>
  <c r="B915"/>
  <c r="D884"/>
  <c r="D831"/>
  <c r="B912"/>
  <c r="D912" s="1"/>
  <c r="D798"/>
  <c r="D747"/>
  <c r="D727"/>
  <c r="D713"/>
  <c r="D699"/>
  <c r="D683"/>
  <c r="D679"/>
  <c r="D660"/>
  <c r="I106" i="53"/>
  <c r="D646" i="51"/>
  <c r="D641"/>
  <c r="D607"/>
  <c r="D610"/>
  <c r="D575"/>
  <c r="D604"/>
  <c r="D599"/>
  <c r="D590"/>
  <c r="D582"/>
  <c r="D567"/>
  <c r="D557"/>
  <c r="D545"/>
  <c r="D535"/>
  <c r="D508"/>
  <c r="D464"/>
  <c r="D443"/>
  <c r="D410"/>
  <c r="D395"/>
  <c r="D357"/>
  <c r="D304"/>
  <c r="D295"/>
  <c r="D287"/>
  <c r="D231"/>
  <c r="D204"/>
  <c r="D190"/>
  <c r="D183"/>
  <c r="D176"/>
  <c r="D169"/>
  <c r="D155"/>
  <c r="D115"/>
  <c r="D105"/>
  <c r="D83"/>
  <c r="D71"/>
  <c r="D60"/>
  <c r="D49"/>
  <c r="D38"/>
  <c r="D6"/>
  <c r="I190" i="53"/>
  <c r="I20"/>
  <c r="I21"/>
  <c r="I26"/>
  <c r="I27"/>
  <c r="I64"/>
  <c r="I73"/>
  <c r="I93"/>
  <c r="I107"/>
  <c r="I136"/>
  <c r="I156"/>
  <c r="E140"/>
  <c r="B140" s="1"/>
  <c r="B189"/>
  <c r="I185"/>
  <c r="I141"/>
  <c r="B76"/>
  <c r="I88"/>
  <c r="I142"/>
  <c r="I146"/>
  <c r="I189"/>
  <c r="I23"/>
  <c r="I24"/>
  <c r="I16"/>
  <c r="I28"/>
  <c r="I121"/>
  <c r="I145"/>
  <c r="D222"/>
  <c r="I209"/>
  <c r="I208"/>
  <c r="I42"/>
  <c r="C619" i="51"/>
  <c r="I148" i="53"/>
  <c r="I155"/>
  <c r="I68"/>
  <c r="C362" i="51"/>
  <c r="I54" i="53" s="1"/>
  <c r="I196"/>
  <c r="I168"/>
  <c r="I167"/>
  <c r="I161"/>
  <c r="I158"/>
  <c r="I150"/>
  <c r="I144"/>
  <c r="I143"/>
  <c r="C785" i="51"/>
  <c r="M7" i="55" s="1"/>
  <c r="I118" i="53"/>
  <c r="I114"/>
  <c r="I111"/>
  <c r="I110"/>
  <c r="I99"/>
  <c r="I94"/>
  <c r="I95"/>
  <c r="I91"/>
  <c r="I87"/>
  <c r="I85"/>
  <c r="I83"/>
  <c r="I82"/>
  <c r="I80"/>
  <c r="I79"/>
  <c r="I76"/>
  <c r="I66"/>
  <c r="I53"/>
  <c r="I51"/>
  <c r="I46"/>
  <c r="I45"/>
  <c r="I33"/>
  <c r="I25"/>
  <c r="I22"/>
  <c r="I18"/>
  <c r="I13"/>
  <c r="I10"/>
  <c r="I7"/>
  <c r="D251" i="59"/>
  <c r="F251" s="1"/>
  <c r="D172"/>
  <c r="B250"/>
  <c r="E250" s="1"/>
  <c r="I193" i="53"/>
  <c r="I61"/>
  <c r="I86"/>
  <c r="I90"/>
  <c r="I154"/>
  <c r="R18" i="5"/>
  <c r="I8" i="53"/>
  <c r="B251" i="59"/>
  <c r="E251" s="1"/>
  <c r="E252"/>
  <c r="I14" i="53"/>
  <c r="I162"/>
  <c r="I197"/>
  <c r="G222"/>
  <c r="I17"/>
  <c r="B133"/>
  <c r="I186"/>
  <c r="I210"/>
  <c r="F222"/>
  <c r="I38"/>
  <c r="I41"/>
  <c r="I78"/>
  <c r="I89"/>
  <c r="I97"/>
  <c r="I120"/>
  <c r="I124"/>
  <c r="I128"/>
  <c r="I164"/>
  <c r="C712" i="51"/>
  <c r="L7" i="55" s="1"/>
  <c r="I70" i="53"/>
  <c r="I116"/>
  <c r="I194"/>
  <c r="T42" i="54"/>
  <c r="T40" s="1"/>
  <c r="B56"/>
  <c r="B10" i="10"/>
  <c r="I10" s="1"/>
  <c r="B17"/>
  <c r="I17" s="1"/>
  <c r="B34"/>
  <c r="I34" s="1"/>
  <c r="B47"/>
  <c r="I47" s="1"/>
  <c r="B6" i="56"/>
  <c r="B49" i="54"/>
  <c r="B51"/>
  <c r="D148" i="59"/>
  <c r="D140" s="1"/>
  <c r="D132" s="1"/>
  <c r="D124" s="1"/>
  <c r="D122" s="1"/>
  <c r="D119" s="1"/>
  <c r="D117" s="1"/>
  <c r="D116" s="1"/>
  <c r="D111" s="1"/>
  <c r="D106" s="1"/>
  <c r="D101" s="1"/>
  <c r="D100" s="1"/>
  <c r="D82" s="1"/>
  <c r="D81" s="1"/>
  <c r="D78" s="1"/>
  <c r="D74" s="1"/>
  <c r="D70" s="1"/>
  <c r="D64" s="1"/>
  <c r="D45" s="1"/>
  <c r="D35" s="1"/>
  <c r="D34" s="1"/>
  <c r="D31" s="1"/>
  <c r="D22" s="1"/>
  <c r="D19" s="1"/>
  <c r="D6" s="1"/>
  <c r="C915" i="51"/>
  <c r="O7" i="55" s="1"/>
  <c r="B45" i="54"/>
  <c r="B47"/>
  <c r="B54"/>
  <c r="C73" i="58"/>
  <c r="B14" i="10"/>
  <c r="I14" s="1"/>
  <c r="B28"/>
  <c r="I28" s="1"/>
  <c r="B45"/>
  <c r="I45" s="1"/>
  <c r="D148" i="51"/>
  <c r="C1207"/>
  <c r="W7" i="55" s="1"/>
  <c r="B63" i="53"/>
  <c r="B43" i="54"/>
  <c r="B50"/>
  <c r="B57"/>
  <c r="G62" i="58"/>
  <c r="G73" s="1"/>
  <c r="B6" i="10"/>
  <c r="I6" s="1"/>
  <c r="F63" i="58"/>
  <c r="H63" s="1"/>
  <c r="F62"/>
  <c r="B41" i="54"/>
  <c r="C222" i="53"/>
  <c r="B211"/>
  <c r="I211" s="1"/>
  <c r="B6"/>
  <c r="D1266" i="51"/>
  <c r="B1207"/>
  <c r="D1208"/>
  <c r="C1154"/>
  <c r="V7" i="55" s="1"/>
  <c r="B1154" i="51"/>
  <c r="C1134"/>
  <c r="U7" i="55" s="1"/>
  <c r="D1091" i="51"/>
  <c r="C1090"/>
  <c r="T7" i="55" s="1"/>
  <c r="C1045" i="51"/>
  <c r="Q7" i="55" s="1"/>
  <c r="B1045" i="51"/>
  <c r="D1045" s="1"/>
  <c r="B979"/>
  <c r="C979"/>
  <c r="P7" i="55" s="1"/>
  <c r="D856" i="51"/>
  <c r="C804"/>
  <c r="N7" i="55" s="1"/>
  <c r="D805" i="51"/>
  <c r="B640"/>
  <c r="C640"/>
  <c r="D480"/>
  <c r="C463"/>
  <c r="I7" i="55" s="1"/>
  <c r="C409" i="51"/>
  <c r="H7" i="55" s="1"/>
  <c r="B265" i="51"/>
  <c r="C265"/>
  <c r="D269"/>
  <c r="B253"/>
  <c r="D197"/>
  <c r="B33" i="50"/>
  <c r="B6" i="52" s="1"/>
  <c r="H10" i="58"/>
  <c r="D62"/>
  <c r="B63"/>
  <c r="D63" s="1"/>
  <c r="C40" i="55"/>
  <c r="C42" i="54"/>
  <c r="B37" i="53"/>
  <c r="I37" s="1"/>
  <c r="B34"/>
  <c r="I34" s="1"/>
  <c r="B74"/>
  <c r="B170"/>
  <c r="I170" s="1"/>
  <c r="B174"/>
  <c r="I174" s="1"/>
  <c r="B81"/>
  <c r="B165"/>
  <c r="B192"/>
  <c r="I192" s="1"/>
  <c r="B103"/>
  <c r="B117"/>
  <c r="B40"/>
  <c r="B52"/>
  <c r="B149"/>
  <c r="B184"/>
  <c r="B188"/>
  <c r="B198"/>
  <c r="C7" i="52"/>
  <c r="B8"/>
  <c r="B7" s="1"/>
  <c r="D253" i="51"/>
  <c r="D429"/>
  <c r="B5"/>
  <c r="B356"/>
  <c r="D432"/>
  <c r="B520"/>
  <c r="B785"/>
  <c r="D1006"/>
  <c r="B1090"/>
  <c r="D1090" s="1"/>
  <c r="B1134"/>
  <c r="D1134" s="1"/>
  <c r="B463"/>
  <c r="B712"/>
  <c r="B409"/>
  <c r="B804"/>
  <c r="D22" i="50"/>
  <c r="D5"/>
  <c r="C33"/>
  <c r="D27"/>
  <c r="B56" i="10" l="1"/>
  <c r="I56" s="1"/>
  <c r="H62" i="58"/>
  <c r="B42" i="54"/>
  <c r="B40" s="1"/>
  <c r="I98" i="53"/>
  <c r="D619" i="51"/>
  <c r="I9" i="53"/>
  <c r="D27" i="51"/>
  <c r="R27" i="5"/>
  <c r="D1207" i="51"/>
  <c r="D1154"/>
  <c r="D915"/>
  <c r="D785"/>
  <c r="D712"/>
  <c r="D409"/>
  <c r="D362"/>
  <c r="E222" i="53"/>
  <c r="C520" i="51"/>
  <c r="J7" i="55" s="1"/>
  <c r="I140" i="53"/>
  <c r="I117"/>
  <c r="C356" i="51"/>
  <c r="G7" i="55" s="1"/>
  <c r="I198" i="53"/>
  <c r="I165"/>
  <c r="I157"/>
  <c r="I133"/>
  <c r="I74"/>
  <c r="I40"/>
  <c r="I6"/>
  <c r="D250" i="59"/>
  <c r="F250" s="1"/>
  <c r="B263"/>
  <c r="E263" s="1"/>
  <c r="D640" i="51"/>
  <c r="K7" i="55"/>
  <c r="D33" i="50"/>
  <c r="B7" i="54"/>
  <c r="C6" i="52"/>
  <c r="C90" s="1"/>
  <c r="B90"/>
  <c r="I103" i="53"/>
  <c r="R5" i="5"/>
  <c r="D265" i="51"/>
  <c r="F7" i="55"/>
  <c r="I149" i="53"/>
  <c r="I184"/>
  <c r="C40" i="54"/>
  <c r="I63" i="53"/>
  <c r="J73" i="58"/>
  <c r="H73"/>
  <c r="B222" i="53"/>
  <c r="I188"/>
  <c r="D979" i="51"/>
  <c r="D804"/>
  <c r="D463"/>
  <c r="B73" i="58"/>
  <c r="B1278" i="51"/>
  <c r="E6" i="52" s="1"/>
  <c r="E90" s="1"/>
  <c r="D5" i="51"/>
  <c r="D520" l="1"/>
  <c r="D356"/>
  <c r="I81" i="53"/>
  <c r="I52"/>
  <c r="C1278" i="51"/>
  <c r="F6" i="52" s="1"/>
  <c r="F90" s="1"/>
  <c r="H90" s="1"/>
  <c r="D263" i="59"/>
  <c r="F263" s="1"/>
  <c r="I73" i="58"/>
  <c r="D73"/>
  <c r="D1278" i="51" l="1"/>
  <c r="B7" i="55"/>
</calcChain>
</file>

<file path=xl/comments1.xml><?xml version="1.0" encoding="utf-8"?>
<comments xmlns="http://schemas.openxmlformats.org/spreadsheetml/2006/main">
  <authors>
    <author>王炜</author>
  </authors>
  <commentList>
    <comment ref="A49" authorId="0">
      <text>
        <r>
          <rPr>
            <b/>
            <sz val="9"/>
            <color indexed="81"/>
            <rFont val="宋体"/>
            <family val="3"/>
            <charset val="134"/>
          </rPr>
          <t xml:space="preserve">新增
</t>
        </r>
      </text>
    </comment>
    <comment ref="A72" authorId="0">
      <text>
        <r>
          <rPr>
            <b/>
            <sz val="9"/>
            <color indexed="81"/>
            <rFont val="宋体"/>
            <family val="3"/>
            <charset val="134"/>
          </rPr>
          <t>新增</t>
        </r>
      </text>
    </comment>
  </commentList>
</comments>
</file>

<file path=xl/sharedStrings.xml><?xml version="1.0" encoding="utf-8"?>
<sst xmlns="http://schemas.openxmlformats.org/spreadsheetml/2006/main" count="3222" uniqueCount="2089">
  <si>
    <t xml:space="preserve"> </t>
  </si>
  <si>
    <t>地区名称</t>
  </si>
  <si>
    <t>北京市</t>
  </si>
  <si>
    <t>天津市</t>
  </si>
  <si>
    <t>河北省</t>
  </si>
  <si>
    <t>山西省</t>
  </si>
  <si>
    <t>内蒙古自治区</t>
  </si>
  <si>
    <t>目  录</t>
  </si>
  <si>
    <t>表一</t>
  </si>
  <si>
    <t>单位：万元</t>
  </si>
  <si>
    <r>
      <t>项</t>
    </r>
    <r>
      <rPr>
        <b/>
        <sz val="12"/>
        <rFont val="宋体"/>
        <family val="3"/>
        <charset val="134"/>
      </rPr>
      <t>目</t>
    </r>
  </si>
  <si>
    <t>上年决算（执行)数</t>
  </si>
  <si>
    <t>预算数</t>
  </si>
  <si>
    <t>预算数为决算（执行）数%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</si>
  <si>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</si>
  <si>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</si>
  <si>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</si>
  <si>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</si>
  <si>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</si>
  <si>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</si>
  <si>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</si>
  <si>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</si>
  <si>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</si>
  <si>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</si>
  <si>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</si>
  <si>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</si>
  <si>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</si>
  <si>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</si>
  <si>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</si>
  <si>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</si>
  <si>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</si>
  <si>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</si>
  <si>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</si>
  <si>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</si>
  <si>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</si>
  <si>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</si>
  <si>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</si>
  <si>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</si>
  <si>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</si>
  <si>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</si>
  <si>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一、一般公共服务</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</si>
  <si>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</si>
  <si>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</si>
  <si>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</si>
  <si>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</si>
  <si>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</si>
  <si>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</si>
  <si>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</si>
  <si>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</si>
  <si>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</si>
  <si>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</si>
  <si>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</si>
  <si>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</si>
  <si>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</si>
  <si>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</si>
  <si>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</si>
  <si>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</si>
  <si>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</si>
  <si>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</si>
  <si>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</si>
  <si>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</si>
  <si>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</si>
  <si>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</si>
  <si>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</si>
  <si>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二、外交支出</t>
  </si>
  <si>
    <t xml:space="preserve">    对外合作与交流</t>
  </si>
  <si>
    <t xml:space="preserve">    其他外交支出</t>
  </si>
  <si>
    <t>三、国防支出</t>
  </si>
  <si>
    <t xml:space="preserve">    国防动员</t>
  </si>
  <si>
    <t xml:space="preserve">    其他国防支出</t>
  </si>
  <si>
    <t>四、公共安全支出</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</si>
  <si>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</si>
  <si>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</si>
  <si>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</si>
  <si>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</si>
  <si>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</si>
  <si>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</si>
  <si>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</si>
  <si>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</si>
  <si>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</si>
  <si>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五、教育支出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</si>
  <si>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</si>
  <si>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</si>
  <si>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</si>
  <si>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</si>
  <si>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</si>
  <si>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</si>
  <si>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进修及培训</t>
  </si>
  <si>
    <t xml:space="preserve">    教育费附加安排的支出</t>
  </si>
  <si>
    <t xml:space="preserve">    其他教育支出</t>
  </si>
  <si>
    <t>六、科学技术支出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</si>
  <si>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</si>
  <si>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</si>
  <si>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</si>
  <si>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</si>
  <si>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</si>
  <si>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</si>
  <si>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</si>
  <si>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</si>
  <si>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</si>
  <si>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</si>
  <si>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文物</t>
  </si>
  <si>
    <t xml:space="preserve">    体育</t>
  </si>
  <si>
    <t>八、社会保障和就业支出</t>
  </si>
  <si>
    <t xml:space="preserve">    人力资源和社会保障管理事务</t>
  </si>
  <si>
    <t xml:space="preserve">    民政管理事务</t>
  </si>
  <si>
    <t xml:space="preserve">    补充全国社会保障基金</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</si>
  <si>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</si>
  <si>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</si>
  <si>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</si>
  <si>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</si>
  <si>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</si>
  <si>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</si>
  <si>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</si>
  <si>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</si>
  <si>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</si>
  <si>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</si>
  <si>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</si>
  <si>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</si>
  <si>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其他社会保障和就业支出</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</si>
  <si>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</si>
  <si>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</si>
  <si>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</si>
  <si>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</si>
  <si>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</si>
  <si>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</si>
  <si>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</si>
  <si>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</si>
  <si>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</si>
  <si>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十、节能环保支出</t>
  </si>
  <si>
    <t xml:space="preserve">    环境保护管理事务</t>
  </si>
  <si>
    <t xml:space="preserve">    环境监测与监察</t>
  </si>
  <si>
    <t xml:space="preserve">    污染防治</t>
  </si>
  <si>
    <t xml:space="preserve">    自然生态保护</t>
  </si>
  <si>
    <t xml:space="preserve">    天然林保护</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</si>
  <si>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</si>
  <si>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</si>
  <si>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</si>
  <si>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</si>
  <si>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</si>
  <si>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</si>
  <si>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</si>
  <si>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</si>
  <si>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</si>
  <si>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十一、城乡社区支出</t>
  </si>
  <si>
    <t>十二、农林水支出</t>
  </si>
  <si>
    <t>十三、交通运输支出</t>
  </si>
  <si>
    <t xml:space="preserve">      其他交通运输支出</t>
  </si>
  <si>
    <t>十四、资源勘探信息等支出</t>
  </si>
  <si>
    <t>十五、商业服务业等支出</t>
  </si>
  <si>
    <t>十六、金融支出</t>
  </si>
  <si>
    <t>十七、援助其他地区支出</t>
  </si>
  <si>
    <t xml:space="preserve">      一般公共服务</t>
  </si>
  <si>
    <t xml:space="preserve">      教育</t>
  </si>
  <si>
    <t xml:space="preserve">      节能环保</t>
  </si>
  <si>
    <t xml:space="preserve">      交通运输</t>
  </si>
  <si>
    <t xml:space="preserve">      住房保障</t>
  </si>
  <si>
    <t xml:space="preserve">      其他支出</t>
  </si>
  <si>
    <t>十九、住房保障支出</t>
  </si>
  <si>
    <t>二十、粮油物资储备支出</t>
  </si>
  <si>
    <t>二十一、预备费</t>
  </si>
  <si>
    <t>二十二、债务付息支出</t>
  </si>
  <si>
    <t xml:space="preserve">      地方政府一般债务付息支出</t>
  </si>
  <si>
    <t>二十三、债务发行费用支出</t>
  </si>
  <si>
    <t>二十四、其他支出</t>
  </si>
  <si>
    <t>支出合计</t>
  </si>
  <si>
    <t>表三</t>
  </si>
  <si>
    <r>
      <t>收</t>
    </r>
    <r>
      <rPr>
        <b/>
        <sz val="14"/>
        <rFont val="宋体"/>
        <family val="3"/>
        <charset val="134"/>
      </rPr>
      <t>入</t>
    </r>
  </si>
  <si>
    <r>
      <t>支</t>
    </r>
    <r>
      <rPr>
        <b/>
        <sz val="14"/>
        <rFont val="宋体"/>
        <family val="3"/>
        <charset val="134"/>
      </rPr>
      <t>出</t>
    </r>
  </si>
  <si>
    <t>本级收入合计</t>
  </si>
  <si>
    <t>本级支出合计</t>
  </si>
  <si>
    <t>转移性收入</t>
  </si>
  <si>
    <t>转移性支出</t>
  </si>
  <si>
    <t xml:space="preserve">  上级补助收入</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</si>
  <si>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</si>
  <si>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</si>
  <si>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</si>
  <si>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</si>
  <si>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</si>
  <si>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</si>
  <si>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</si>
  <si>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</si>
  <si>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</si>
  <si>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</si>
  <si>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</si>
  <si>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</si>
  <si>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</si>
  <si>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</si>
  <si>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</si>
  <si>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</si>
  <si>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</si>
  <si>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</si>
  <si>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</si>
  <si>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贫困地区转移支付收入</t>
  </si>
  <si>
    <t xml:space="preserve">      其他一般性转移支付收入</t>
  </si>
  <si>
    <t xml:space="preserve">    专项转移支付收入</t>
  </si>
  <si>
    <t xml:space="preserve">      外交</t>
  </si>
  <si>
    <t xml:space="preserve">      国防</t>
  </si>
  <si>
    <t xml:space="preserve">      公共安全</t>
  </si>
  <si>
    <t xml:space="preserve">      科学技术</t>
  </si>
  <si>
    <t xml:space="preserve">      社会保障和就业</t>
  </si>
  <si>
    <t xml:space="preserve">      城乡社区</t>
  </si>
  <si>
    <t xml:space="preserve">      农林水</t>
  </si>
  <si>
    <t xml:space="preserve">      资源勘探信息等</t>
  </si>
  <si>
    <t xml:space="preserve">      商业服务业等</t>
  </si>
  <si>
    <t xml:space="preserve">      金融</t>
  </si>
  <si>
    <t xml:space="preserve">      粮油物资储备</t>
  </si>
  <si>
    <t xml:space="preserve">      其他收入</t>
  </si>
  <si>
    <t xml:space="preserve">  上年结余收入</t>
  </si>
  <si>
    <t xml:space="preserve">  调出资金</t>
  </si>
  <si>
    <t xml:space="preserve">  调入资金</t>
  </si>
  <si>
    <t xml:space="preserve">  年终结余</t>
  </si>
  <si>
    <t xml:space="preserve">  接受其他地区援助收入</t>
  </si>
  <si>
    <t xml:space="preserve">  援助其他地区支出</t>
  </si>
  <si>
    <t>收入总计</t>
  </si>
  <si>
    <t>支出总计</t>
  </si>
  <si>
    <t>表四</t>
  </si>
  <si>
    <t>项目</t>
  </si>
  <si>
    <t>合计</t>
  </si>
  <si>
    <t>财力安排</t>
  </si>
  <si>
    <t>动用上年结余安排</t>
  </si>
  <si>
    <t>调入资金</t>
  </si>
  <si>
    <t>其他资金</t>
  </si>
  <si>
    <t xml:space="preserve">      年初预留</t>
  </si>
  <si>
    <t>表五</t>
  </si>
  <si>
    <t>单位:万元</t>
  </si>
  <si>
    <t>总计</t>
  </si>
  <si>
    <t>其他支出</t>
  </si>
  <si>
    <t>一、一般公共服务支出</t>
  </si>
  <si>
    <t>表六之一</t>
  </si>
  <si>
    <t>地    区</t>
  </si>
  <si>
    <t>收       入</t>
  </si>
  <si>
    <t>税　　　　收　　　　收　　　　入</t>
  </si>
  <si>
    <t>非  税  收  入</t>
  </si>
  <si>
    <t>小计</t>
  </si>
  <si>
    <t>增值税</t>
  </si>
  <si>
    <t>企业_x000D_
所得税</t>
  </si>
  <si>
    <t>企业
所得税退税</t>
  </si>
  <si>
    <t>个人_x000D_
所得税</t>
  </si>
  <si>
    <t>资源税</t>
  </si>
  <si>
    <t>城市维护_x000D_
建设税</t>
  </si>
  <si>
    <t>房产税</t>
  </si>
  <si>
    <t>印花税</t>
  </si>
  <si>
    <t>城镇土地使用税</t>
  </si>
  <si>
    <t>土地增值税</t>
  </si>
  <si>
    <t>车船税</t>
  </si>
  <si>
    <t>耕地_x000D_
占用税</t>
  </si>
  <si>
    <t>契税</t>
  </si>
  <si>
    <t>烟叶税</t>
  </si>
  <si>
    <t>其他各项_x000D_税收收入</t>
  </si>
  <si>
    <t>专项_x000D_
收入</t>
  </si>
  <si>
    <t>行政事_x000D_
业性收_x000D_
费收入</t>
  </si>
  <si>
    <t>罚没_x000D_
收入</t>
  </si>
  <si>
    <t>国有资本_x000D_经营收入</t>
  </si>
  <si>
    <t>国有资源_x000D_
（资产）有_x000D_
偿使用收入</t>
  </si>
  <si>
    <t>捐赠
收入</t>
  </si>
  <si>
    <t>政府住房基金收入</t>
  </si>
  <si>
    <t>其他_x000D_
收入</t>
  </si>
  <si>
    <t>表六之二</t>
  </si>
  <si>
    <t>2016年分地市县公共财政收支预算表</t>
  </si>
  <si>
    <t>支            出</t>
  </si>
  <si>
    <t>支出
合计</t>
  </si>
  <si>
    <t>一般公共服务</t>
  </si>
  <si>
    <t>外交</t>
  </si>
  <si>
    <t>国防</t>
  </si>
  <si>
    <t>公共
安全</t>
  </si>
  <si>
    <t>教育</t>
  </si>
  <si>
    <t>科学
技术</t>
  </si>
  <si>
    <t>社会保障和就业</t>
  </si>
  <si>
    <t>节能环保</t>
  </si>
  <si>
    <t>城乡社区</t>
  </si>
  <si>
    <t>农林水</t>
  </si>
  <si>
    <t>交通
运输</t>
  </si>
  <si>
    <t>资源勘探信息等</t>
  </si>
  <si>
    <t>商业服务业等</t>
  </si>
  <si>
    <t>金融</t>
  </si>
  <si>
    <t>援助其他地区支出</t>
  </si>
  <si>
    <t>住房保障支出</t>
  </si>
  <si>
    <t>粮油物资储备</t>
  </si>
  <si>
    <t>债务付息支出</t>
  </si>
  <si>
    <t>债务发行费用支出</t>
  </si>
  <si>
    <t>其他
支出</t>
  </si>
  <si>
    <t>二、外交</t>
  </si>
  <si>
    <t>三、国防</t>
  </si>
  <si>
    <t>五、教育</t>
  </si>
  <si>
    <t>六、科学技术</t>
  </si>
  <si>
    <t>七、文化体育与传媒</t>
  </si>
  <si>
    <t>八、社会保障和就业</t>
  </si>
  <si>
    <t>九、医疗卫生</t>
  </si>
  <si>
    <t>十、环境保护</t>
  </si>
  <si>
    <t>十一、城乡社区事务</t>
  </si>
  <si>
    <t>十二、农林水事务</t>
  </si>
  <si>
    <t>十三、交通运输</t>
  </si>
  <si>
    <t>十四、资源勘探电力信息等事务</t>
  </si>
  <si>
    <t>十五、商业服务业等事务</t>
  </si>
  <si>
    <t>十六、金融监管等事务支出</t>
  </si>
  <si>
    <t>十八、国土资源气象等事务</t>
  </si>
  <si>
    <t>二十、粮油物资储备管理事务</t>
  </si>
  <si>
    <t>二十一、国债还本付息支出</t>
  </si>
  <si>
    <t>二十二、其他支出</t>
  </si>
  <si>
    <t>表七之一</t>
  </si>
  <si>
    <t>转移支付合计</t>
  </si>
  <si>
    <r>
      <t xml:space="preserve">一 </t>
    </r>
    <r>
      <rPr>
        <sz val="9"/>
        <rFont val="宋体"/>
        <family val="3"/>
        <charset val="134"/>
      </rPr>
      <t xml:space="preserve">         </t>
    </r>
    <r>
      <rPr>
        <sz val="9"/>
        <rFont val="宋体"/>
        <family val="3"/>
        <charset val="134"/>
      </rPr>
      <t>般</t>
    </r>
    <r>
      <rPr>
        <sz val="9"/>
        <rFont val="宋体"/>
        <family val="3"/>
        <charset val="134"/>
      </rPr>
      <t xml:space="preserve">              </t>
    </r>
    <r>
      <rPr>
        <sz val="9"/>
        <rFont val="宋体"/>
        <family val="3"/>
        <charset val="134"/>
      </rPr>
      <t>性</t>
    </r>
    <r>
      <rPr>
        <sz val="9"/>
        <rFont val="宋体"/>
        <family val="3"/>
        <charset val="134"/>
      </rPr>
      <t xml:space="preserve">                 </t>
    </r>
    <r>
      <rPr>
        <sz val="9"/>
        <rFont val="宋体"/>
        <family val="3"/>
        <charset val="134"/>
      </rPr>
      <t>转</t>
    </r>
    <r>
      <rPr>
        <sz val="9"/>
        <rFont val="宋体"/>
        <family val="3"/>
        <charset val="134"/>
      </rPr>
      <t xml:space="preserve">               </t>
    </r>
    <r>
      <rPr>
        <sz val="9"/>
        <rFont val="宋体"/>
        <family val="3"/>
        <charset val="134"/>
      </rPr>
      <t>移</t>
    </r>
    <r>
      <rPr>
        <sz val="9"/>
        <rFont val="宋体"/>
        <family val="3"/>
        <charset val="134"/>
      </rPr>
      <t xml:space="preserve">                 </t>
    </r>
    <r>
      <rPr>
        <sz val="9"/>
        <rFont val="宋体"/>
        <family val="3"/>
        <charset val="134"/>
      </rPr>
      <t>支</t>
    </r>
    <r>
      <rPr>
        <sz val="9"/>
        <rFont val="宋体"/>
        <family val="3"/>
        <charset val="134"/>
      </rPr>
      <t xml:space="preserve">            </t>
    </r>
    <r>
      <rPr>
        <sz val="9"/>
        <rFont val="宋体"/>
        <family val="3"/>
        <charset val="134"/>
      </rPr>
      <t>付</t>
    </r>
  </si>
  <si>
    <t>一般性转移支付小计</t>
  </si>
  <si>
    <t>表七之二</t>
  </si>
  <si>
    <r>
      <t xml:space="preserve">专                   项                 </t>
    </r>
    <r>
      <rPr>
        <sz val="9"/>
        <rFont val="宋体"/>
        <family val="3"/>
        <charset val="134"/>
      </rPr>
      <t>转</t>
    </r>
    <r>
      <rPr>
        <sz val="9"/>
        <rFont val="宋体"/>
        <family val="3"/>
        <charset val="134"/>
      </rPr>
      <t xml:space="preserve">               </t>
    </r>
    <r>
      <rPr>
        <sz val="9"/>
        <rFont val="宋体"/>
        <family val="3"/>
        <charset val="134"/>
      </rPr>
      <t>移</t>
    </r>
    <r>
      <rPr>
        <sz val="9"/>
        <rFont val="宋体"/>
        <family val="3"/>
        <charset val="134"/>
      </rPr>
      <t xml:space="preserve">                 </t>
    </r>
    <r>
      <rPr>
        <sz val="9"/>
        <rFont val="宋体"/>
        <family val="3"/>
        <charset val="134"/>
      </rPr>
      <t>支</t>
    </r>
    <r>
      <rPr>
        <sz val="9"/>
        <rFont val="宋体"/>
        <family val="3"/>
        <charset val="134"/>
      </rPr>
      <t xml:space="preserve">            </t>
    </r>
    <r>
      <rPr>
        <sz val="9"/>
        <rFont val="宋体"/>
        <family val="3"/>
        <charset val="134"/>
      </rPr>
      <t>付</t>
    </r>
  </si>
  <si>
    <t>专项转移支付小计</t>
  </si>
  <si>
    <t>其他专项转移支付</t>
  </si>
  <si>
    <t>一、农网还贷资金收入</t>
  </si>
  <si>
    <t>二、海南省高等级公路车辆通行附加费收入</t>
  </si>
  <si>
    <t>三、港口建设费收入</t>
  </si>
  <si>
    <t>二、社会保障和就业支出</t>
  </si>
  <si>
    <t xml:space="preserve">    大中型水库移民后期扶持基金支出</t>
  </si>
  <si>
    <t>三、节能环保支出</t>
  </si>
  <si>
    <t xml:space="preserve">    可再生能源电价附加收入安排的支出</t>
  </si>
  <si>
    <t xml:space="preserve">    废弃电器电子产品处理基金支出</t>
  </si>
  <si>
    <t>四、城乡社区支出</t>
  </si>
  <si>
    <t>五、农林水支出</t>
  </si>
  <si>
    <t xml:space="preserve">    三峡水库库区基金支出</t>
  </si>
  <si>
    <t>六、交通运输支出</t>
  </si>
  <si>
    <t xml:space="preserve">    铁路建设基金支出</t>
  </si>
  <si>
    <t xml:space="preserve">    船舶油污损害赔偿基金支出</t>
  </si>
  <si>
    <t xml:space="preserve">    民航发展基金支出</t>
  </si>
  <si>
    <t xml:space="preserve">    农网还贷资金支出</t>
  </si>
  <si>
    <t xml:space="preserve">    其他政府性基金及对应专项债务收入安排的支出</t>
  </si>
  <si>
    <t xml:space="preserve">    彩票发行销售机构业务费安排的支出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</si>
  <si>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</si>
  <si>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</si>
  <si>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</si>
  <si>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</si>
  <si>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</si>
  <si>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</si>
  <si>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</si>
  <si>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</si>
  <si>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其中：地方政府性基金调入专项收入</t>
  </si>
  <si>
    <t xml:space="preserve">  地方政府专项债务收入</t>
  </si>
  <si>
    <t>表九</t>
  </si>
  <si>
    <t xml:space="preserve">      资助国产影片放映</t>
  </si>
  <si>
    <t xml:space="preserve">      其他国家电影事业发展专项资金支出</t>
  </si>
  <si>
    <t xml:space="preserve">      移民补助</t>
  </si>
  <si>
    <t xml:space="preserve">      基础设施建设和经济发展</t>
  </si>
  <si>
    <t xml:space="preserve">      其他大中型水库移民后期扶持基金支出</t>
  </si>
  <si>
    <t xml:space="preserve">  土地出让价款收入</t>
  </si>
  <si>
    <t xml:space="preserve">  补缴的土地价款</t>
  </si>
  <si>
    <t xml:space="preserve">  划拨土地收入</t>
  </si>
  <si>
    <r>
      <t xml:space="preserve"> </t>
    </r>
    <r>
      <rPr>
        <sz val="11"/>
        <rFont val="宋体"/>
        <family val="3"/>
        <charset val="134"/>
      </rPr>
      <t xml:space="preserve"> </t>
    </r>
    <r>
      <rPr>
        <sz val="11"/>
        <rFont val="宋体"/>
        <family val="3"/>
        <charset val="134"/>
      </rPr>
      <t>缴纳新增建设用地土地有偿使用费</t>
    </r>
  </si>
  <si>
    <t xml:space="preserve">      其他小型水库移民扶助基金支出</t>
  </si>
  <si>
    <t xml:space="preserve">  其他土地出让收入</t>
  </si>
  <si>
    <t xml:space="preserve">  福利彩票公益金收入</t>
  </si>
  <si>
    <t xml:space="preserve">  体育彩票公益金收入</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</si>
  <si>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</si>
  <si>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</si>
  <si>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</si>
  <si>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</si>
  <si>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</si>
  <si>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</si>
  <si>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</si>
  <si>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</si>
  <si>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</si>
  <si>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保障性住房租金补贴</t>
  </si>
  <si>
    <t xml:space="preserve">      城市公共设施</t>
  </si>
  <si>
    <t xml:space="preserve">      城市环境卫生</t>
  </si>
  <si>
    <t xml:space="preserve">      公有房屋</t>
  </si>
  <si>
    <t xml:space="preserve">      城市防洪</t>
  </si>
  <si>
    <t xml:space="preserve">      其他国有土地收益基金支出</t>
  </si>
  <si>
    <t xml:space="preserve">      其他城市基础设施配套费安排的支出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</si>
  <si>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</si>
  <si>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</si>
  <si>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</si>
  <si>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</si>
  <si>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</si>
  <si>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</si>
  <si>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地方重大水利工程建设</t>
  </si>
  <si>
    <t xml:space="preserve">      其他重大水利工程建设基金支出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</si>
  <si>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</si>
  <si>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</si>
  <si>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</si>
  <si>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</si>
  <si>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</si>
  <si>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</si>
  <si>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</si>
  <si>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</si>
  <si>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</si>
  <si>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</si>
  <si>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</si>
  <si>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</si>
  <si>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</si>
  <si>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</si>
  <si>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</si>
  <si>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</si>
  <si>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</si>
  <si>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</si>
  <si>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</si>
  <si>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</si>
  <si>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</si>
  <si>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</si>
  <si>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</si>
  <si>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</si>
  <si>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</si>
  <si>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</si>
  <si>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</si>
  <si>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</si>
  <si>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</si>
  <si>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</si>
  <si>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</si>
  <si>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</si>
  <si>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</si>
  <si>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地方农网还贷资金支出</t>
  </si>
  <si>
    <t xml:space="preserve">      其他农网还贷资金支出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</si>
  <si>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</si>
  <si>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</si>
  <si>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</si>
  <si>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</si>
  <si>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</si>
  <si>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</si>
  <si>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</si>
  <si>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</si>
  <si>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</si>
  <si>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</si>
  <si>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</si>
  <si>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</si>
  <si>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</si>
  <si>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</si>
  <si>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</si>
  <si>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</si>
  <si>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</si>
  <si>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</si>
  <si>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表十</t>
  </si>
  <si>
    <t>表十一</t>
  </si>
  <si>
    <t>上年结余</t>
  </si>
  <si>
    <t xml:space="preserve">    烟草企业利润收入</t>
  </si>
  <si>
    <t xml:space="preserve">    石油石化企业利润收入</t>
  </si>
  <si>
    <t>一、农网还贷资金收入</t>
    <phoneticPr fontId="13" type="noConversion"/>
  </si>
  <si>
    <t>二、海南省高等级公路车辆通行附加费收入</t>
    <phoneticPr fontId="13" type="noConversion"/>
  </si>
  <si>
    <t>单位：万元</t>
    <phoneticPr fontId="13" type="noConversion"/>
  </si>
  <si>
    <t>专项转移支付收入安排</t>
    <phoneticPr fontId="13" type="noConversion"/>
  </si>
  <si>
    <t>当年预算收入安排</t>
    <phoneticPr fontId="13" type="noConversion"/>
  </si>
  <si>
    <t>转移支付收入安排</t>
    <phoneticPr fontId="13" type="noConversion"/>
  </si>
  <si>
    <t>预算数</t>
    <phoneticPr fontId="13" type="noConversion"/>
  </si>
  <si>
    <t>填报单位：</t>
    <phoneticPr fontId="13" type="noConversion"/>
  </si>
  <si>
    <t>金额单位：万元</t>
    <phoneticPr fontId="13" type="noConversion"/>
  </si>
  <si>
    <t>行次</t>
    <phoneticPr fontId="13" type="noConversion"/>
  </si>
  <si>
    <t>合计</t>
    <phoneticPr fontId="13" type="noConversion"/>
  </si>
  <si>
    <t>省本级</t>
    <phoneticPr fontId="13" type="noConversion"/>
  </si>
  <si>
    <t>地市级及以下</t>
    <phoneticPr fontId="13" type="noConversion"/>
  </si>
  <si>
    <t>栏次</t>
    <phoneticPr fontId="13" type="noConversion"/>
  </si>
  <si>
    <t>一、利润收入</t>
    <phoneticPr fontId="13" type="noConversion"/>
  </si>
  <si>
    <t>二、股利、股息收入</t>
    <phoneticPr fontId="13" type="noConversion"/>
  </si>
  <si>
    <t>三、产权转让收入</t>
    <phoneticPr fontId="13" type="noConversion"/>
  </si>
  <si>
    <t>四、清算收入</t>
    <phoneticPr fontId="13" type="noConversion"/>
  </si>
  <si>
    <t>——</t>
    <phoneticPr fontId="13" type="noConversion"/>
  </si>
  <si>
    <r>
      <t>财资地预</t>
    </r>
    <r>
      <rPr>
        <sz val="10"/>
        <rFont val="Times New Roman"/>
        <family val="1"/>
      </rPr>
      <t>02</t>
    </r>
    <r>
      <rPr>
        <sz val="10"/>
        <rFont val="宋体"/>
        <family val="3"/>
        <charset val="134"/>
      </rPr>
      <t>表</t>
    </r>
    <phoneticPr fontId="13" type="noConversion"/>
  </si>
  <si>
    <t>科目编码</t>
    <phoneticPr fontId="13" type="noConversion"/>
  </si>
  <si>
    <t>科目名称</t>
    <phoneticPr fontId="13" type="noConversion"/>
  </si>
  <si>
    <t>预算数为执行数的%</t>
    <phoneticPr fontId="13" type="noConversion"/>
  </si>
  <si>
    <t>小计</t>
    <phoneticPr fontId="13" type="noConversion"/>
  </si>
  <si>
    <t>……</t>
    <phoneticPr fontId="13" type="noConversion"/>
  </si>
  <si>
    <t xml:space="preserve">    其他国有资本经营预算企业利润收入</t>
    <phoneticPr fontId="13" type="noConversion"/>
  </si>
  <si>
    <r>
      <t xml:space="preserve">          </t>
    </r>
    <r>
      <rPr>
        <sz val="10"/>
        <rFont val="宋体"/>
        <family val="3"/>
        <charset val="134"/>
      </rPr>
      <t>国有控股公司股利、股息收入</t>
    </r>
    <phoneticPr fontId="13" type="noConversion"/>
  </si>
  <si>
    <r>
      <t xml:space="preserve">          </t>
    </r>
    <r>
      <rPr>
        <sz val="10"/>
        <rFont val="宋体"/>
        <family val="3"/>
        <charset val="134"/>
      </rPr>
      <t>国有参股公司股利、股息收入</t>
    </r>
    <phoneticPr fontId="13" type="noConversion"/>
  </si>
  <si>
    <r>
      <t xml:space="preserve">          </t>
    </r>
    <r>
      <rPr>
        <sz val="10"/>
        <rFont val="宋体"/>
        <family val="3"/>
        <charset val="134"/>
      </rPr>
      <t>其他国有资本经营预算企业股利、股息收入</t>
    </r>
    <phoneticPr fontId="13" type="noConversion"/>
  </si>
  <si>
    <r>
      <t xml:space="preserve">          </t>
    </r>
    <r>
      <rPr>
        <sz val="10"/>
        <rFont val="宋体"/>
        <family val="3"/>
        <charset val="134"/>
      </rPr>
      <t>国有股权、股份转让收入</t>
    </r>
    <phoneticPr fontId="13" type="noConversion"/>
  </si>
  <si>
    <r>
      <t xml:space="preserve">          </t>
    </r>
    <r>
      <rPr>
        <sz val="10"/>
        <rFont val="宋体"/>
        <family val="3"/>
        <charset val="134"/>
      </rPr>
      <t>国有独资企业产权转让收入</t>
    </r>
    <phoneticPr fontId="13" type="noConversion"/>
  </si>
  <si>
    <r>
      <t xml:space="preserve">          </t>
    </r>
    <r>
      <rPr>
        <sz val="10"/>
        <rFont val="宋体"/>
        <family val="3"/>
        <charset val="134"/>
      </rPr>
      <t>其他国有资本经营预算企业产权转让收入</t>
    </r>
    <phoneticPr fontId="13" type="noConversion"/>
  </si>
  <si>
    <r>
      <t xml:space="preserve">         </t>
    </r>
    <r>
      <rPr>
        <sz val="10"/>
        <rFont val="宋体"/>
        <family val="3"/>
        <charset val="134"/>
      </rPr>
      <t>国有股权、股份清算收入</t>
    </r>
    <phoneticPr fontId="13" type="noConversion"/>
  </si>
  <si>
    <r>
      <t xml:space="preserve">         </t>
    </r>
    <r>
      <rPr>
        <sz val="10"/>
        <rFont val="宋体"/>
        <family val="3"/>
        <charset val="134"/>
      </rPr>
      <t>国有独资企业清算收入</t>
    </r>
    <phoneticPr fontId="13" type="noConversion"/>
  </si>
  <si>
    <r>
      <t xml:space="preserve">         </t>
    </r>
    <r>
      <rPr>
        <sz val="10"/>
        <rFont val="宋体"/>
        <family val="3"/>
        <charset val="134"/>
      </rPr>
      <t>其他国有资本经营预算企业清算收入</t>
    </r>
    <phoneticPr fontId="13" type="noConversion"/>
  </si>
  <si>
    <r>
      <t>财资地预</t>
    </r>
    <r>
      <rPr>
        <sz val="10"/>
        <rFont val="Times New Roman"/>
        <family val="1"/>
      </rPr>
      <t>03</t>
    </r>
    <r>
      <rPr>
        <sz val="10"/>
        <rFont val="宋体"/>
        <family val="3"/>
        <charset val="134"/>
      </rPr>
      <t>表</t>
    </r>
    <phoneticPr fontId="13" type="noConversion"/>
  </si>
  <si>
    <t>资本性支出</t>
    <phoneticPr fontId="13" type="noConversion"/>
  </si>
  <si>
    <r>
      <t>费用性支出</t>
    </r>
    <r>
      <rPr>
        <sz val="11"/>
        <rFont val="Times New Roman"/>
        <family val="1"/>
      </rPr>
      <t xml:space="preserve"> </t>
    </r>
    <phoneticPr fontId="13" type="noConversion"/>
  </si>
  <si>
    <t>其他支出</t>
    <phoneticPr fontId="13" type="noConversion"/>
  </si>
  <si>
    <t xml:space="preserve">    解决历史遗留问题及改革成本支出</t>
    <phoneticPr fontId="13" type="noConversion"/>
  </si>
  <si>
    <t xml:space="preserve">       厂办大集体改革支出</t>
    <phoneticPr fontId="13" type="noConversion"/>
  </si>
  <si>
    <t xml:space="preserve">       “三供一业”移交补助支出</t>
    <phoneticPr fontId="13" type="noConversion"/>
  </si>
  <si>
    <t xml:space="preserve">       国有企业办职教幼教补助支出</t>
    <phoneticPr fontId="13" type="noConversion"/>
  </si>
  <si>
    <t xml:space="preserve">       其他解决历史遗留问题及改革成本支出</t>
    <phoneticPr fontId="13" type="noConversion"/>
  </si>
  <si>
    <t xml:space="preserve">    国有企业资本金注入</t>
    <phoneticPr fontId="13" type="noConversion"/>
  </si>
  <si>
    <t xml:space="preserve">       国有经济结构调整支出   </t>
    <phoneticPr fontId="13" type="noConversion"/>
  </si>
  <si>
    <t xml:space="preserve">       公益性设施投资支出</t>
    <phoneticPr fontId="13" type="noConversion"/>
  </si>
  <si>
    <t xml:space="preserve">       前瞻性战略性产业发展支出</t>
    <phoneticPr fontId="13" type="noConversion"/>
  </si>
  <si>
    <t xml:space="preserve">       其他国有企业资本金注入</t>
    <phoneticPr fontId="13" type="noConversion"/>
  </si>
  <si>
    <t xml:space="preserve">    国有企业政策性补贴</t>
    <phoneticPr fontId="13" type="noConversion"/>
  </si>
  <si>
    <t xml:space="preserve">       国有企业政策性补贴</t>
    <phoneticPr fontId="13" type="noConversion"/>
  </si>
  <si>
    <t xml:space="preserve">    金融国有资本经营预算支出</t>
    <phoneticPr fontId="13" type="noConversion"/>
  </si>
  <si>
    <t xml:space="preserve">       资本性支出</t>
    <phoneticPr fontId="13" type="noConversion"/>
  </si>
  <si>
    <t xml:space="preserve">       改革性支出</t>
    <phoneticPr fontId="13" type="noConversion"/>
  </si>
  <si>
    <t xml:space="preserve">       其他金融国有资本经营预算支出</t>
    <phoneticPr fontId="13" type="noConversion"/>
  </si>
  <si>
    <t xml:space="preserve">    其他国有资本经营预算支出</t>
    <phoneticPr fontId="13" type="noConversion"/>
  </si>
  <si>
    <t xml:space="preserve">       其他国有资本经营预算支出</t>
    <phoneticPr fontId="13" type="noConversion"/>
  </si>
  <si>
    <t>财资地预04表</t>
    <phoneticPr fontId="13" type="noConversion"/>
  </si>
  <si>
    <t>单位：万元、户</t>
    <phoneticPr fontId="13" type="noConversion"/>
  </si>
  <si>
    <t>项   目</t>
    <phoneticPr fontId="13" type="noConversion"/>
  </si>
  <si>
    <t>一、实施范围</t>
    <phoneticPr fontId="13" type="noConversion"/>
  </si>
  <si>
    <t>－</t>
    <phoneticPr fontId="13" type="noConversion"/>
  </si>
  <si>
    <t>预算单位户数</t>
    <phoneticPr fontId="13" type="noConversion"/>
  </si>
  <si>
    <t>国有及国有控、参股企业户数（法人企业）</t>
    <phoneticPr fontId="13" type="noConversion"/>
  </si>
  <si>
    <t xml:space="preserve">    其中：纳入预算实施范围企业户数（法人企业）</t>
    <phoneticPr fontId="13" type="noConversion"/>
  </si>
  <si>
    <t>是否包括金融企业</t>
    <phoneticPr fontId="13" type="noConversion"/>
  </si>
  <si>
    <t>是否包括文化企业</t>
    <phoneticPr fontId="13" type="noConversion"/>
  </si>
  <si>
    <t>是否包括部门所属企业</t>
    <phoneticPr fontId="13" type="noConversion"/>
  </si>
  <si>
    <t>是否包括事业单位出资企业</t>
    <phoneticPr fontId="13" type="noConversion"/>
  </si>
  <si>
    <t>二、主要财务指标</t>
    <phoneticPr fontId="13" type="noConversion"/>
  </si>
  <si>
    <t>（一）国有及国有控、参股企业</t>
    <phoneticPr fontId="13" type="noConversion"/>
  </si>
  <si>
    <t>资产总额合计</t>
    <phoneticPr fontId="13" type="noConversion"/>
  </si>
  <si>
    <t>负债总额合计</t>
    <phoneticPr fontId="13" type="noConversion"/>
  </si>
  <si>
    <t>所有者权益合计</t>
    <phoneticPr fontId="13" type="noConversion"/>
  </si>
  <si>
    <t>利润总额合计</t>
    <phoneticPr fontId="13" type="noConversion"/>
  </si>
  <si>
    <t>净利润合计</t>
    <phoneticPr fontId="13" type="noConversion"/>
  </si>
  <si>
    <t>归属于母公司所有者净利润合计</t>
    <phoneticPr fontId="13" type="noConversion"/>
  </si>
  <si>
    <t>（二）纳入预算实施范围企业</t>
    <phoneticPr fontId="13" type="noConversion"/>
  </si>
  <si>
    <t>三、国有资本收益情况</t>
    <phoneticPr fontId="13" type="noConversion"/>
  </si>
  <si>
    <t>比例类型（单一比例/分类比例）</t>
    <phoneticPr fontId="13" type="noConversion"/>
  </si>
  <si>
    <t>比例数值</t>
    <phoneticPr fontId="13" type="noConversion"/>
  </si>
  <si>
    <t>四、编报情况</t>
    <phoneticPr fontId="13" type="noConversion"/>
  </si>
  <si>
    <t>上报级次（人大/政府）</t>
    <phoneticPr fontId="13" type="noConversion"/>
  </si>
  <si>
    <t>上报起始年</t>
    <phoneticPr fontId="13" type="noConversion"/>
  </si>
  <si>
    <t xml:space="preserve"> </t>
    <phoneticPr fontId="13" type="noConversion"/>
  </si>
  <si>
    <t>政府债务资金</t>
    <phoneticPr fontId="13" type="noConversion"/>
  </si>
  <si>
    <t>机关工资福利支出</t>
    <phoneticPr fontId="13" type="noConversion"/>
  </si>
  <si>
    <t>机关商品和服务支出</t>
    <phoneticPr fontId="13" type="noConversion"/>
  </si>
  <si>
    <t>机关资本性支出（一）</t>
    <phoneticPr fontId="13" type="noConversion"/>
  </si>
  <si>
    <t>机关资本性支出（二）</t>
    <phoneticPr fontId="13" type="noConversion"/>
  </si>
  <si>
    <t>对事业单位经常性补助</t>
    <phoneticPr fontId="13" type="noConversion"/>
  </si>
  <si>
    <t>对事业单位资本性补助</t>
    <phoneticPr fontId="13" type="noConversion"/>
  </si>
  <si>
    <t>对企业补助</t>
    <phoneticPr fontId="13" type="noConversion"/>
  </si>
  <si>
    <t>对企业资本性支出</t>
    <phoneticPr fontId="13" type="noConversion"/>
  </si>
  <si>
    <t>对个人和家庭的补助</t>
    <phoneticPr fontId="13" type="noConversion"/>
  </si>
  <si>
    <t>对社会保障基金补助</t>
    <phoneticPr fontId="13" type="noConversion"/>
  </si>
  <si>
    <t>债务利息及费用支出</t>
    <phoneticPr fontId="13" type="noConversion"/>
  </si>
  <si>
    <t>债务还本支出</t>
    <phoneticPr fontId="13" type="noConversion"/>
  </si>
  <si>
    <t>转移性支出</t>
    <phoneticPr fontId="13" type="noConversion"/>
  </si>
  <si>
    <t>预备费及预留</t>
    <phoneticPr fontId="13" type="noConversion"/>
  </si>
  <si>
    <t>四、国家电影事业发展专项资金收入</t>
    <phoneticPr fontId="13" type="noConversion"/>
  </si>
  <si>
    <t>五、国有土地收益基金收入</t>
    <phoneticPr fontId="13" type="noConversion"/>
  </si>
  <si>
    <t>六、农业土地开发资金收入</t>
    <phoneticPr fontId="13" type="noConversion"/>
  </si>
  <si>
    <t>七、国有土地使用权出让收入</t>
    <phoneticPr fontId="13" type="noConversion"/>
  </si>
  <si>
    <t>十、城市基础设施配套费收入</t>
    <phoneticPr fontId="13" type="noConversion"/>
  </si>
  <si>
    <t>十一、小型水库移民扶助基金收入</t>
    <phoneticPr fontId="13" type="noConversion"/>
  </si>
  <si>
    <t>十二、国家重大水利工程建设基金收入</t>
    <phoneticPr fontId="13" type="noConversion"/>
  </si>
  <si>
    <t>十三、车辆通行费</t>
    <phoneticPr fontId="13" type="noConversion"/>
  </si>
  <si>
    <t>十四、污水处理费收入</t>
    <phoneticPr fontId="13" type="noConversion"/>
  </si>
  <si>
    <t>十五、彩票发行机构和彩票销售机构的业务费用</t>
    <phoneticPr fontId="13" type="noConversion"/>
  </si>
  <si>
    <t>十六、其他政府性基金收入</t>
    <phoneticPr fontId="13" type="noConversion"/>
  </si>
  <si>
    <t>财资地预01表</t>
    <phoneticPr fontId="13" type="noConversion"/>
  </si>
  <si>
    <t>填报单位：</t>
    <phoneticPr fontId="13" type="noConversion"/>
  </si>
  <si>
    <t>金额单位：万元</t>
    <phoneticPr fontId="13" type="noConversion"/>
  </si>
  <si>
    <r>
      <t>收</t>
    </r>
    <r>
      <rPr>
        <sz val="10"/>
        <rFont val="Times New Roman"/>
        <family val="1"/>
      </rPr>
      <t xml:space="preserve">          </t>
    </r>
    <r>
      <rPr>
        <sz val="10"/>
        <rFont val="宋体"/>
        <family val="3"/>
        <charset val="134"/>
      </rPr>
      <t>入</t>
    </r>
    <phoneticPr fontId="13" type="noConversion"/>
  </si>
  <si>
    <r>
      <t>支</t>
    </r>
    <r>
      <rPr>
        <sz val="10"/>
        <rFont val="Times New Roman"/>
        <family val="1"/>
      </rPr>
      <t xml:space="preserve">          </t>
    </r>
    <r>
      <rPr>
        <sz val="10"/>
        <rFont val="宋体"/>
        <family val="3"/>
        <charset val="134"/>
      </rPr>
      <t>出</t>
    </r>
    <phoneticPr fontId="13" type="noConversion"/>
  </si>
  <si>
    <r>
      <t>项</t>
    </r>
    <r>
      <rPr>
        <sz val="10"/>
        <rFont val="Times New Roman"/>
        <family val="1"/>
      </rPr>
      <t xml:space="preserve">        </t>
    </r>
    <r>
      <rPr>
        <sz val="10"/>
        <rFont val="宋体"/>
        <family val="3"/>
        <charset val="134"/>
      </rPr>
      <t>目</t>
    </r>
    <phoneticPr fontId="13" type="noConversion"/>
  </si>
  <si>
    <t>行次</t>
    <phoneticPr fontId="13" type="noConversion"/>
  </si>
  <si>
    <t>合计</t>
    <phoneticPr fontId="13" type="noConversion"/>
  </si>
  <si>
    <t>省本级</t>
    <phoneticPr fontId="13" type="noConversion"/>
  </si>
  <si>
    <t>地市级及以下</t>
    <phoneticPr fontId="13" type="noConversion"/>
  </si>
  <si>
    <t>栏次</t>
    <phoneticPr fontId="13" type="noConversion"/>
  </si>
  <si>
    <t>一、利润收入</t>
    <phoneticPr fontId="13" type="noConversion"/>
  </si>
  <si>
    <t>一、解决历史遗留问题及改革成本支出</t>
    <phoneticPr fontId="13" type="noConversion"/>
  </si>
  <si>
    <t>二、股利、股息收入</t>
    <phoneticPr fontId="13" type="noConversion"/>
  </si>
  <si>
    <t>二、国有企业资本金注入</t>
    <phoneticPr fontId="13" type="noConversion"/>
  </si>
  <si>
    <t>三、产权转让收入</t>
    <phoneticPr fontId="13" type="noConversion"/>
  </si>
  <si>
    <t>三、国有企业政策性补贴</t>
    <phoneticPr fontId="13" type="noConversion"/>
  </si>
  <si>
    <t>四、清算收入</t>
    <phoneticPr fontId="13" type="noConversion"/>
  </si>
  <si>
    <t>四、金融国有资本经营预算支出</t>
    <phoneticPr fontId="13" type="noConversion"/>
  </si>
  <si>
    <t>五、其他国有资本经营预算收入</t>
    <phoneticPr fontId="13" type="noConversion"/>
  </si>
  <si>
    <t>五、其他国有资本经营预算支出</t>
    <phoneticPr fontId="13" type="noConversion"/>
  </si>
  <si>
    <t>收 入 合 计</t>
    <phoneticPr fontId="13" type="noConversion"/>
  </si>
  <si>
    <t>支 出 合 计</t>
    <phoneticPr fontId="13" type="noConversion"/>
  </si>
  <si>
    <t>国有资本经营预算转移支付收入</t>
    <phoneticPr fontId="13" type="noConversion"/>
  </si>
  <si>
    <t>国有资本经营预算转移支付支出</t>
    <phoneticPr fontId="13" type="noConversion"/>
  </si>
  <si>
    <t>——</t>
    <phoneticPr fontId="13" type="noConversion"/>
  </si>
  <si>
    <t>上年结转</t>
    <phoneticPr fontId="13" type="noConversion"/>
  </si>
  <si>
    <t>国有资本经营预算调出资金</t>
    <phoneticPr fontId="13" type="noConversion"/>
  </si>
  <si>
    <t>结转下年</t>
    <phoneticPr fontId="13" type="noConversion"/>
  </si>
  <si>
    <t>收 入 总 计</t>
    <phoneticPr fontId="13" type="noConversion"/>
  </si>
  <si>
    <t>支 出 总 计</t>
    <phoneticPr fontId="13" type="noConversion"/>
  </si>
  <si>
    <t>五、其他国有资本经营预算收入</t>
    <phoneticPr fontId="13" type="noConversion"/>
  </si>
  <si>
    <r>
      <t>收入</t>
    </r>
    <r>
      <rPr>
        <b/>
        <sz val="10"/>
        <rFont val="宋体"/>
        <family val="3"/>
        <charset val="134"/>
      </rPr>
      <t>合</t>
    </r>
    <r>
      <rPr>
        <b/>
        <sz val="10"/>
        <rFont val="宋体"/>
        <family val="3"/>
        <charset val="134"/>
      </rPr>
      <t>计</t>
    </r>
    <phoneticPr fontId="13" type="noConversion"/>
  </si>
  <si>
    <t>国有资本经营预算转移支付收入</t>
    <phoneticPr fontId="13" type="noConversion"/>
  </si>
  <si>
    <t xml:space="preserve">国有资本经营预算支出 </t>
    <phoneticPr fontId="13" type="noConversion"/>
  </si>
  <si>
    <t>支出合计</t>
    <phoneticPr fontId="13" type="noConversion"/>
  </si>
  <si>
    <t xml:space="preserve">      政务公开审批</t>
  </si>
  <si>
    <t xml:space="preserve">      行政运行</t>
  </si>
  <si>
    <t xml:space="preserve">      信访事务</t>
  </si>
  <si>
    <t xml:space="preserve">      一般行政管理事务</t>
  </si>
  <si>
    <t xml:space="preserve">      参事事务</t>
  </si>
  <si>
    <t xml:space="preserve">      机关服务</t>
  </si>
  <si>
    <t xml:space="preserve">      事业运行</t>
  </si>
  <si>
    <t xml:space="preserve">      人大会议</t>
  </si>
  <si>
    <t xml:space="preserve">      其他政府办公厅（室）及相关机构事务支出</t>
  </si>
  <si>
    <t xml:space="preserve">      人大立法</t>
  </si>
  <si>
    <t xml:space="preserve">      人大监督</t>
  </si>
  <si>
    <t xml:space="preserve">      人大代表履职能力提升</t>
  </si>
  <si>
    <t xml:space="preserve">      代表工作</t>
  </si>
  <si>
    <t xml:space="preserve">      人大信访工作</t>
  </si>
  <si>
    <t xml:space="preserve">      战略规划与实施</t>
  </si>
  <si>
    <t xml:space="preserve">      日常经济运行调节</t>
  </si>
  <si>
    <t xml:space="preserve">      其他人大事务支出</t>
  </si>
  <si>
    <t xml:space="preserve">      社会事业发展规划</t>
  </si>
  <si>
    <t xml:space="preserve">      经济体制改革研究</t>
  </si>
  <si>
    <t xml:space="preserve">      物价管理</t>
  </si>
  <si>
    <t xml:space="preserve">      政协会议</t>
  </si>
  <si>
    <t xml:space="preserve">      其他发展与改革事务支出</t>
  </si>
  <si>
    <t xml:space="preserve">      委员视察</t>
  </si>
  <si>
    <t xml:space="preserve">      参政议政</t>
  </si>
  <si>
    <t xml:space="preserve">      其他政协事务支出</t>
  </si>
  <si>
    <t xml:space="preserve">      信息事务</t>
  </si>
  <si>
    <t xml:space="preserve">      专项统计业务</t>
  </si>
  <si>
    <t xml:space="preserve">      统计管理</t>
  </si>
  <si>
    <t xml:space="preserve">      专项普查活动</t>
  </si>
  <si>
    <t xml:space="preserve">      专项服务</t>
  </si>
  <si>
    <t xml:space="preserve">      统计抽样调查</t>
  </si>
  <si>
    <t xml:space="preserve">      专项业务活动</t>
  </si>
  <si>
    <t xml:space="preserve">      其他统计信息事务支出</t>
  </si>
  <si>
    <t xml:space="preserve">      审计业务</t>
  </si>
  <si>
    <t xml:space="preserve">      审计管理</t>
  </si>
  <si>
    <t xml:space="preserve">      信息化建设</t>
  </si>
  <si>
    <t xml:space="preserve">      其他审计事务支出</t>
  </si>
  <si>
    <t xml:space="preserve">      预算改革业务</t>
  </si>
  <si>
    <t xml:space="preserve">      财政国库业务</t>
  </si>
  <si>
    <t xml:space="preserve">      财政监察</t>
  </si>
  <si>
    <t xml:space="preserve">      财政委托业务支出</t>
  </si>
  <si>
    <t xml:space="preserve">      缉私办案</t>
  </si>
  <si>
    <t xml:space="preserve">      其他财政事务支出</t>
  </si>
  <si>
    <t xml:space="preserve">      其他海关事务支出</t>
  </si>
  <si>
    <t xml:space="preserve">      税务办案</t>
  </si>
  <si>
    <t xml:space="preserve">      代扣代收代征税款手续费</t>
  </si>
  <si>
    <t xml:space="preserve">      税务宣传</t>
  </si>
  <si>
    <t xml:space="preserve">      政府特殊津贴</t>
  </si>
  <si>
    <t xml:space="preserve">      协税护税</t>
  </si>
  <si>
    <t xml:space="preserve">      资助留学回国人员</t>
  </si>
  <si>
    <t xml:space="preserve">      博士后日常经费</t>
  </si>
  <si>
    <t xml:space="preserve">      其他税收事务支出</t>
  </si>
  <si>
    <t xml:space="preserve">      引进人才费用</t>
  </si>
  <si>
    <t xml:space="preserve">      专利试点和产业化推进</t>
  </si>
  <si>
    <t xml:space="preserve">      其他人力资源事务支出</t>
  </si>
  <si>
    <t xml:space="preserve">      国际组织专项活动</t>
  </si>
  <si>
    <t xml:space="preserve">      知识产权宏观管理</t>
  </si>
  <si>
    <t xml:space="preserve">      其他知识产权事务支出</t>
  </si>
  <si>
    <t xml:space="preserve">      大案要案查处</t>
  </si>
  <si>
    <t xml:space="preserve">      派驻派出机构</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</si>
  <si>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</si>
  <si>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</si>
  <si>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</si>
  <si>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</si>
  <si>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</si>
  <si>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</si>
  <si>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</si>
  <si>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</si>
  <si>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</si>
  <si>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档案馆</t>
  </si>
  <si>
    <t xml:space="preserve">      其他档案事务支出</t>
  </si>
  <si>
    <t xml:space="preserve">      民族工作专项</t>
  </si>
  <si>
    <t xml:space="preserve">      其他民族事务支出</t>
  </si>
  <si>
    <t xml:space="preserve">      其他民主党派及工商联事务支出</t>
  </si>
  <si>
    <t xml:space="preserve">      其他群众团体事务支出</t>
  </si>
  <si>
    <t xml:space="preserve">      港澳事务</t>
  </si>
  <si>
    <t xml:space="preserve">      台湾事务</t>
  </si>
  <si>
    <t xml:space="preserve">      专项业务</t>
  </si>
  <si>
    <t xml:space="preserve">      其他党委办公厅（室）及相关机构事务支出</t>
  </si>
  <si>
    <t xml:space="preserve">      兵役征集</t>
  </si>
  <si>
    <t xml:space="preserve">      其他宣传事务支出</t>
  </si>
  <si>
    <t xml:space="preserve">      经济动员</t>
  </si>
  <si>
    <t xml:space="preserve">      人民防空</t>
  </si>
  <si>
    <t xml:space="preserve">      交通战备</t>
  </si>
  <si>
    <t xml:space="preserve">      国防教育</t>
  </si>
  <si>
    <t xml:space="preserve">      预备役部队</t>
  </si>
  <si>
    <t xml:space="preserve">      民兵</t>
  </si>
  <si>
    <t xml:space="preserve">      其他统战事务支出</t>
  </si>
  <si>
    <t xml:space="preserve">      其他国防动员支出</t>
  </si>
  <si>
    <t xml:space="preserve">      其他对外联络事务支出</t>
  </si>
  <si>
    <t xml:space="preserve">      其他共产党事务支出</t>
  </si>
  <si>
    <t xml:space="preserve">      国家赔偿费用支出</t>
  </si>
  <si>
    <t xml:space="preserve">      “两房”建设</t>
  </si>
  <si>
    <t xml:space="preserve">      其他检察支出</t>
  </si>
  <si>
    <t xml:space="preserve">      案件审判</t>
  </si>
  <si>
    <t xml:space="preserve">      案件执行</t>
  </si>
  <si>
    <t xml:space="preserve">      “两庭”建设</t>
  </si>
  <si>
    <t xml:space="preserve">      其他法院支出</t>
  </si>
  <si>
    <t xml:space="preserve">      安全业务</t>
  </si>
  <si>
    <t xml:space="preserve">      基层司法业务</t>
  </si>
  <si>
    <t xml:space="preserve">      普法宣传</t>
  </si>
  <si>
    <t xml:space="preserve">      其他国家安全支出</t>
  </si>
  <si>
    <t xml:space="preserve">      律师公证管理</t>
  </si>
  <si>
    <t xml:space="preserve">      法律援助</t>
  </si>
  <si>
    <t xml:space="preserve">      保密技术</t>
  </si>
  <si>
    <t xml:space="preserve">      仲裁</t>
  </si>
  <si>
    <t xml:space="preserve">      保密管理</t>
  </si>
  <si>
    <t xml:space="preserve">      社区矫正</t>
  </si>
  <si>
    <t xml:space="preserve">      司法鉴定</t>
  </si>
  <si>
    <t xml:space="preserve">      其他国家保密支出</t>
  </si>
  <si>
    <t xml:space="preserve">      其他司法支出</t>
  </si>
  <si>
    <t xml:space="preserve">      犯人生活</t>
  </si>
  <si>
    <t xml:space="preserve">      犯人改造</t>
  </si>
  <si>
    <t xml:space="preserve">      其他缉私警察支出</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</si>
  <si>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</si>
  <si>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</si>
  <si>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</si>
  <si>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</si>
  <si>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</si>
  <si>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</si>
  <si>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其他教育管理事务支出</t>
  </si>
  <si>
    <t xml:space="preserve">      学前教育</t>
  </si>
  <si>
    <t xml:space="preserve">      其他留学教育支出</t>
  </si>
  <si>
    <t xml:space="preserve">      小学教育</t>
  </si>
  <si>
    <t xml:space="preserve">      初中教育</t>
  </si>
  <si>
    <t xml:space="preserve">      特殊学校教育</t>
  </si>
  <si>
    <t xml:space="preserve">      高中教育</t>
  </si>
  <si>
    <t xml:space="preserve">      工读学校教育</t>
  </si>
  <si>
    <t xml:space="preserve">      高等教育</t>
  </si>
  <si>
    <t xml:space="preserve">      其他特殊教育支出</t>
  </si>
  <si>
    <t xml:space="preserve">      化解农村义务教育债务支出</t>
  </si>
  <si>
    <t xml:space="preserve">      化解普通高中债务支出</t>
  </si>
  <si>
    <t xml:space="preserve">      教师进修</t>
  </si>
  <si>
    <t xml:space="preserve">      其他普通教育支出</t>
  </si>
  <si>
    <t xml:space="preserve">      干部教育</t>
  </si>
  <si>
    <t xml:space="preserve">      培训支出</t>
  </si>
  <si>
    <t xml:space="preserve">      初等职业教育</t>
  </si>
  <si>
    <t xml:space="preserve">      退役士兵能力提升</t>
  </si>
  <si>
    <t xml:space="preserve">      其他进修及培训</t>
  </si>
  <si>
    <t xml:space="preserve">      技校教育</t>
  </si>
  <si>
    <t xml:space="preserve">      农村中小学校舍建设</t>
  </si>
  <si>
    <t xml:space="preserve">      高等职业教育</t>
  </si>
  <si>
    <t xml:space="preserve">      农村中小学教学设施</t>
  </si>
  <si>
    <t xml:space="preserve">      其他职业教育支出</t>
  </si>
  <si>
    <t xml:space="preserve">      城市中小学校舍建设</t>
  </si>
  <si>
    <t xml:space="preserve">      城市中小学教学设施</t>
  </si>
  <si>
    <t xml:space="preserve">      成人初等教育</t>
  </si>
  <si>
    <t xml:space="preserve">      中等职业学校教学设施</t>
  </si>
  <si>
    <t xml:space="preserve">      成人中等教育</t>
  </si>
  <si>
    <t xml:space="preserve">      其他教育费附加安排的支出</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</si>
  <si>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</si>
  <si>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</si>
  <si>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</si>
  <si>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</si>
  <si>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</si>
  <si>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</si>
  <si>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其他科学技术管理事务支出</t>
  </si>
  <si>
    <t xml:space="preserve">      机构运行</t>
  </si>
  <si>
    <t xml:space="preserve">      自然科学基金</t>
  </si>
  <si>
    <t xml:space="preserve">      重点实验室及相关设施</t>
  </si>
  <si>
    <t xml:space="preserve">      重大科学工程</t>
  </si>
  <si>
    <t xml:space="preserve">      科普活动</t>
  </si>
  <si>
    <t xml:space="preserve">      专项基础科研</t>
  </si>
  <si>
    <t xml:space="preserve">      青少年科技活动</t>
  </si>
  <si>
    <t xml:space="preserve">      专项技术基础</t>
  </si>
  <si>
    <t xml:space="preserve">      学术交流活动</t>
  </si>
  <si>
    <t xml:space="preserve">      其他基础研究支出</t>
  </si>
  <si>
    <t xml:space="preserve">      科技馆站</t>
  </si>
  <si>
    <t xml:space="preserve">      其他科学技术普及支出</t>
  </si>
  <si>
    <t xml:space="preserve">      社会公益研究</t>
  </si>
  <si>
    <t xml:space="preserve">      国际交流与合作</t>
  </si>
  <si>
    <t xml:space="preserve">      高技术研究</t>
  </si>
  <si>
    <t xml:space="preserve">      重大科技合作项目</t>
  </si>
  <si>
    <t xml:space="preserve">      专项科研试制</t>
  </si>
  <si>
    <t xml:space="preserve">      其他科技交流与合作支出</t>
  </si>
  <si>
    <t xml:space="preserve">      其他应用研究支出</t>
  </si>
  <si>
    <t xml:space="preserve">      科技重大专项</t>
  </si>
  <si>
    <t xml:space="preserve">      重点研发计划</t>
  </si>
  <si>
    <t xml:space="preserve">      科技奖励</t>
  </si>
  <si>
    <t xml:space="preserve">      科技成果转化与扩散</t>
  </si>
  <si>
    <t xml:space="preserve">      核应急</t>
  </si>
  <si>
    <t xml:space="preserve">      其他技术研究与开发支出</t>
  </si>
  <si>
    <t xml:space="preserve">      转制科研机构</t>
  </si>
  <si>
    <t xml:space="preserve">      其他科学技术支出</t>
  </si>
  <si>
    <t xml:space="preserve">      技术创新服务体系</t>
  </si>
  <si>
    <t xml:space="preserve">      科技条件专项</t>
  </si>
  <si>
    <t xml:space="preserve">      其他科技条件与服务支出</t>
  </si>
  <si>
    <t xml:space="preserve">      社会科学研究机构</t>
  </si>
  <si>
    <t xml:space="preserve">      图书馆</t>
  </si>
  <si>
    <t xml:space="preserve">      社会科学研究</t>
  </si>
  <si>
    <t xml:space="preserve">      文化展示及纪念机构</t>
  </si>
  <si>
    <t xml:space="preserve">      艺术表演场所</t>
  </si>
  <si>
    <t xml:space="preserve">      艺术表演团体</t>
  </si>
  <si>
    <t xml:space="preserve">      文化活动</t>
  </si>
  <si>
    <t xml:space="preserve">      群众文化</t>
  </si>
  <si>
    <t xml:space="preserve">      广播</t>
  </si>
  <si>
    <t xml:space="preserve">      电视</t>
  </si>
  <si>
    <t xml:space="preserve">      文化创作与保护</t>
  </si>
  <si>
    <t xml:space="preserve">      宣传文化发展专项支出</t>
  </si>
  <si>
    <t xml:space="preserve">      文物保护</t>
  </si>
  <si>
    <t xml:space="preserve">      文化产业发展专项支出</t>
  </si>
  <si>
    <t xml:space="preserve">      博物馆</t>
  </si>
  <si>
    <t xml:space="preserve">      历史名城与古迹</t>
  </si>
  <si>
    <t xml:space="preserve">      其他文物支出</t>
  </si>
  <si>
    <t xml:space="preserve">      综合业务管理</t>
  </si>
  <si>
    <t xml:space="preserve">      运动项目管理</t>
  </si>
  <si>
    <t xml:space="preserve">      劳动保障监察</t>
  </si>
  <si>
    <t xml:space="preserve">      体育竞赛</t>
  </si>
  <si>
    <t xml:space="preserve">      就业管理事务</t>
  </si>
  <si>
    <t xml:space="preserve">      体育训练</t>
  </si>
  <si>
    <t xml:space="preserve">      社会保险业务管理事务</t>
  </si>
  <si>
    <t xml:space="preserve">      体育场馆</t>
  </si>
  <si>
    <t xml:space="preserve">      群众体育</t>
  </si>
  <si>
    <t xml:space="preserve">      社会保险经办机构</t>
  </si>
  <si>
    <t xml:space="preserve">      体育交流与合作</t>
  </si>
  <si>
    <t xml:space="preserve">      劳动关系和维权</t>
  </si>
  <si>
    <t xml:space="preserve">      其他体育支出</t>
  </si>
  <si>
    <t xml:space="preserve">      公共就业服务和职业技能鉴定机构</t>
  </si>
  <si>
    <t xml:space="preserve">      劳动人事争议调解仲裁</t>
  </si>
  <si>
    <t xml:space="preserve">      其他人力资源和社会保障管理事务支出</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</si>
  <si>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</si>
  <si>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</si>
  <si>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</si>
  <si>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</si>
  <si>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</si>
  <si>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</si>
  <si>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</si>
  <si>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</si>
  <si>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行政区划和地名管理</t>
  </si>
  <si>
    <t xml:space="preserve">      其他就业补助支出</t>
  </si>
  <si>
    <t xml:space="preserve">      死亡抚恤</t>
  </si>
  <si>
    <t xml:space="preserve">      其他民政管理事务支出</t>
  </si>
  <si>
    <t xml:space="preserve">      伤残抚恤</t>
  </si>
  <si>
    <t xml:space="preserve">      在乡复员、退伍军人生活补助</t>
  </si>
  <si>
    <t xml:space="preserve">      用一般公共预算补充基金</t>
  </si>
  <si>
    <t xml:space="preserve">      优抚事业单位支出</t>
  </si>
  <si>
    <t xml:space="preserve">      义务兵优待</t>
  </si>
  <si>
    <t xml:space="preserve">      农村籍退役士兵老年生活补助</t>
  </si>
  <si>
    <t xml:space="preserve">      事业单位离退休</t>
  </si>
  <si>
    <t xml:space="preserve">      其他优抚支出</t>
  </si>
  <si>
    <t xml:space="preserve">      离退休人员管理机构</t>
  </si>
  <si>
    <t xml:space="preserve">      退役士兵安置</t>
  </si>
  <si>
    <t xml:space="preserve">      机关事业单位基本养老保险缴费支出</t>
  </si>
  <si>
    <t xml:space="preserve">      军队移交政府的离退休人员安置</t>
  </si>
  <si>
    <t xml:space="preserve">      机关事业单位职业年金缴费支出</t>
  </si>
  <si>
    <t xml:space="preserve">      军队移交政府离退休干部管理机构</t>
  </si>
  <si>
    <t xml:space="preserve">      对机关事业单位基本养老保险基金的补助</t>
  </si>
  <si>
    <t xml:space="preserve">      退役士兵管理教育</t>
  </si>
  <si>
    <t xml:space="preserve">      其他退役安置支出</t>
  </si>
  <si>
    <t xml:space="preserve">      企业关闭破产补助</t>
  </si>
  <si>
    <t xml:space="preserve">      儿童福利</t>
  </si>
  <si>
    <t xml:space="preserve">      厂办大集体改革补助</t>
  </si>
  <si>
    <t xml:space="preserve">      老年福利</t>
  </si>
  <si>
    <t xml:space="preserve">      其他企业改革发展补助</t>
  </si>
  <si>
    <t xml:space="preserve">      殡葬</t>
  </si>
  <si>
    <t xml:space="preserve">      社会福利事业单位</t>
  </si>
  <si>
    <t xml:space="preserve">      城市特困人员救助供养支出</t>
  </si>
  <si>
    <t xml:space="preserve">      农村特困人员救助供养支出</t>
  </si>
  <si>
    <t xml:space="preserve">      交强险罚款收入补助基金支出</t>
  </si>
  <si>
    <t xml:space="preserve">      残疾人康复</t>
  </si>
  <si>
    <t xml:space="preserve">      其他城市生活救助</t>
  </si>
  <si>
    <t xml:space="preserve">      残疾人就业和扶贫</t>
  </si>
  <si>
    <t xml:space="preserve">      其他农村生活救助</t>
  </si>
  <si>
    <t xml:space="preserve">      残疾人体育</t>
  </si>
  <si>
    <t xml:space="preserve">    财政对基本养老保险基金的补助</t>
  </si>
  <si>
    <t xml:space="preserve">      残疾人生活和护理补贴</t>
  </si>
  <si>
    <t xml:space="preserve">      财政对企业职工基本养老保险基金的补助</t>
  </si>
  <si>
    <t xml:space="preserve">      其他残疾人事业支出</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</si>
  <si>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</si>
  <si>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</si>
  <si>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</si>
  <si>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</si>
  <si>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</si>
  <si>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</si>
  <si>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</si>
  <si>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其他红十字事业支出</t>
  </si>
  <si>
    <t xml:space="preserve">      城市最低生活保障金支出</t>
  </si>
  <si>
    <t xml:space="preserve">      农村最低生活保障金支出</t>
  </si>
  <si>
    <t xml:space="preserve">      临时救助支出</t>
  </si>
  <si>
    <t xml:space="preserve">      综合医院</t>
  </si>
  <si>
    <t xml:space="preserve">      流浪乞讨人员救助支出</t>
  </si>
  <si>
    <t xml:space="preserve">      中医（民族）医院</t>
  </si>
  <si>
    <t xml:space="preserve">      传染病医院</t>
  </si>
  <si>
    <t xml:space="preserve">      职业病防治医院</t>
  </si>
  <si>
    <t xml:space="preserve">      精神病医院</t>
  </si>
  <si>
    <t xml:space="preserve">      计划生育机构</t>
  </si>
  <si>
    <t xml:space="preserve">      计划生育服务</t>
  </si>
  <si>
    <t xml:space="preserve">      儿童医院</t>
  </si>
  <si>
    <t xml:space="preserve">      其他计划生育事务支出</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</si>
  <si>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</si>
  <si>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</si>
  <si>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</si>
  <si>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</si>
  <si>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</si>
  <si>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</si>
  <si>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</si>
  <si>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</si>
  <si>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</si>
  <si>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</si>
  <si>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行政单位医疗</t>
  </si>
  <si>
    <t xml:space="preserve">      妇幼保健机构</t>
  </si>
  <si>
    <t xml:space="preserve">      事业单位医疗</t>
  </si>
  <si>
    <t xml:space="preserve">      精神卫生机构</t>
  </si>
  <si>
    <t xml:space="preserve">      公务员医疗补助</t>
  </si>
  <si>
    <t xml:space="preserve">      应急救治机构</t>
  </si>
  <si>
    <t xml:space="preserve">      其他行政事业单位医疗支出</t>
  </si>
  <si>
    <t xml:space="preserve">      采供血机构</t>
  </si>
  <si>
    <t xml:space="preserve">      其他专业公共卫生机构</t>
  </si>
  <si>
    <t xml:space="preserve">      基本公共卫生服务</t>
  </si>
  <si>
    <t xml:space="preserve">      财政对城乡居民基本医疗保险基金的补助</t>
  </si>
  <si>
    <t xml:space="preserve">      突发公共卫生事件应急处理</t>
  </si>
  <si>
    <t xml:space="preserve">      其他公共卫生支出</t>
  </si>
  <si>
    <t xml:space="preserve">      财政对其他基本医疗保险基金的补助</t>
  </si>
  <si>
    <t xml:space="preserve">      中医（民族医）药专项</t>
  </si>
  <si>
    <t xml:space="preserve">      城乡医疗救助</t>
  </si>
  <si>
    <t xml:space="preserve">      其他中医药支出</t>
  </si>
  <si>
    <t xml:space="preserve">      疾病应急救助</t>
  </si>
  <si>
    <t xml:space="preserve">      其他医疗救助支出</t>
  </si>
  <si>
    <t xml:space="preserve">      生态保护</t>
  </si>
  <si>
    <t xml:space="preserve">      农村环境保护</t>
  </si>
  <si>
    <t xml:space="preserve">      优抚对象医疗补助</t>
  </si>
  <si>
    <t xml:space="preserve">      其他优抚对象医疗支出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</si>
  <si>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</si>
  <si>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</si>
  <si>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</si>
  <si>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</si>
  <si>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</si>
  <si>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</si>
  <si>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环境保护法规、规划及标准</t>
  </si>
  <si>
    <t xml:space="preserve">      其他天然林保护支出</t>
  </si>
  <si>
    <t xml:space="preserve">      退耕现金</t>
  </si>
  <si>
    <t xml:space="preserve">      其他环境保护管理事务支出</t>
  </si>
  <si>
    <t xml:space="preserve">      退耕还林粮食折现补贴</t>
  </si>
  <si>
    <t xml:space="preserve">      退耕还林粮食费用补贴</t>
  </si>
  <si>
    <t xml:space="preserve">      建设项目环评审查与监督</t>
  </si>
  <si>
    <t xml:space="preserve">      退耕还林工程建设</t>
  </si>
  <si>
    <t xml:space="preserve">      核与辐射安全监督</t>
  </si>
  <si>
    <t xml:space="preserve">      其他环境监测与监察支出</t>
  </si>
  <si>
    <t xml:space="preserve">      京津风沙源治理工程建设</t>
  </si>
  <si>
    <t xml:space="preserve">      大气</t>
  </si>
  <si>
    <t xml:space="preserve">      其他风沙荒漠治理支出</t>
  </si>
  <si>
    <t xml:space="preserve">      水体</t>
  </si>
  <si>
    <t xml:space="preserve">      噪声</t>
  </si>
  <si>
    <t xml:space="preserve">      退牧还草工程建设</t>
  </si>
  <si>
    <t xml:space="preserve">      固体废弃物与化学品</t>
  </si>
  <si>
    <t xml:space="preserve">      其他退牧还草支出</t>
  </si>
  <si>
    <t xml:space="preserve">      放射源和放射性废物监管</t>
  </si>
  <si>
    <t xml:space="preserve">      辐射</t>
  </si>
  <si>
    <t xml:space="preserve">      其他污染防治支出</t>
  </si>
  <si>
    <t xml:space="preserve">      其他污染减排支出</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</si>
  <si>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</si>
  <si>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</si>
  <si>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</si>
  <si>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</si>
  <si>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</si>
  <si>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</si>
  <si>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</si>
  <si>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</si>
  <si>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</si>
  <si>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二十一、灾害防治及应急管理支出</t>
    <phoneticPr fontId="13" type="noConversion"/>
  </si>
  <si>
    <t xml:space="preserve">   国家电影事业发展专项资金对应专项债务收入安排的支出</t>
    <phoneticPr fontId="13" type="noConversion"/>
  </si>
  <si>
    <t xml:space="preserve">    小型水库移民扶助基金安排的支出</t>
    <phoneticPr fontId="13" type="noConversion"/>
  </si>
  <si>
    <t xml:space="preserve">    小型水库移民扶助基金对应专项债务收入安排的支出</t>
    <phoneticPr fontId="13" type="noConversion"/>
  </si>
  <si>
    <t xml:space="preserve">    城市基础设施配套费安排的支出</t>
    <phoneticPr fontId="13" type="noConversion"/>
  </si>
  <si>
    <t xml:space="preserve">    土地储备专项债券收入安排的支出</t>
    <phoneticPr fontId="13" type="noConversion"/>
  </si>
  <si>
    <t xml:space="preserve">    棚户区改造专项债券收入安排的支出</t>
    <phoneticPr fontId="13" type="noConversion"/>
  </si>
  <si>
    <t xml:space="preserve">    城市基础设施配套费对应专项债务收入安排的支出</t>
    <phoneticPr fontId="13" type="noConversion"/>
  </si>
  <si>
    <t xml:space="preserve">    污水处理费对应专项债务收入安排的支出</t>
    <phoneticPr fontId="13" type="noConversion"/>
  </si>
  <si>
    <t xml:space="preserve">    大中型水库库区基金安排的支出</t>
    <phoneticPr fontId="13" type="noConversion"/>
  </si>
  <si>
    <t xml:space="preserve">    国家重大水利工程建设基金安排的支出</t>
    <phoneticPr fontId="13" type="noConversion"/>
  </si>
  <si>
    <t xml:space="preserve">    海南省高等级公路车辆通行附加费安排的支出</t>
    <phoneticPr fontId="13" type="noConversion"/>
  </si>
  <si>
    <t xml:space="preserve">    车辆通行费安排的支出</t>
    <phoneticPr fontId="13" type="noConversion"/>
  </si>
  <si>
    <t xml:space="preserve">    港口建设费安排的支出</t>
    <phoneticPr fontId="13" type="noConversion"/>
  </si>
  <si>
    <t xml:space="preserve">    海南省高等级公路车辆通行附加费对应专项债务收入安排的支出</t>
    <phoneticPr fontId="13" type="noConversion"/>
  </si>
  <si>
    <t xml:space="preserve">    政府收费公路专项债券收入安排的支出</t>
    <phoneticPr fontId="13" type="noConversion"/>
  </si>
  <si>
    <t xml:space="preserve">    车辆通行费对应专项债务收入安排的支出</t>
    <phoneticPr fontId="13" type="noConversion"/>
  </si>
  <si>
    <t xml:space="preserve">    港口建设费对应专项债务收入安排的支出</t>
    <phoneticPr fontId="13" type="noConversion"/>
  </si>
  <si>
    <t xml:space="preserve">    彩票公益金安排的支出</t>
    <phoneticPr fontId="13" type="noConversion"/>
  </si>
  <si>
    <t xml:space="preserve">    农业土地开发资金安排的支出</t>
    <phoneticPr fontId="13" type="noConversion"/>
  </si>
  <si>
    <t xml:space="preserve">    大中型水库库区基金对应专项债务收入安排的支出</t>
    <phoneticPr fontId="13" type="noConversion"/>
  </si>
  <si>
    <t xml:space="preserve">    国家重大水利工程建设基金对应专项债务收入安排的支出</t>
    <phoneticPr fontId="13" type="noConversion"/>
  </si>
  <si>
    <t>备注</t>
  </si>
  <si>
    <t>公共
安全</t>
    <phoneticPr fontId="13" type="noConversion"/>
  </si>
  <si>
    <t>八、其他支出</t>
    <phoneticPr fontId="13" type="noConversion"/>
  </si>
  <si>
    <t>九、债务付息支出</t>
    <phoneticPr fontId="13" type="noConversion"/>
  </si>
  <si>
    <t>十、债务发行费用支出</t>
    <phoneticPr fontId="13" type="noConversion"/>
  </si>
  <si>
    <t>2020年地方财政预算表</t>
  </si>
  <si>
    <t>表十四                                                         2020年国有资本经营支出预算表</t>
  </si>
  <si>
    <t>2020年预算数</t>
  </si>
  <si>
    <t>2020年政府预算支出经济分类情况表</t>
  </si>
  <si>
    <t xml:space="preserve">            表一 2020年一般公共预算收入表</t>
  </si>
  <si>
    <t xml:space="preserve">            表二 2020年一般公共预算支出表</t>
  </si>
  <si>
    <t xml:space="preserve">            表三 2020年一般公共预算收支平衡表</t>
  </si>
  <si>
    <t xml:space="preserve">            表四 2020年一般公共预算支出资金来源情况表</t>
  </si>
  <si>
    <t xml:space="preserve">            表五 2020年一般公共预算支出经济分类情况表</t>
  </si>
  <si>
    <t xml:space="preserve">            表六 2020年地市县一般公共预算收支表</t>
  </si>
  <si>
    <t xml:space="preserve">            表七 2020年省对下一般公共预算转移支付预算表</t>
  </si>
  <si>
    <t xml:space="preserve">            表九 2020年政府性基金预算收支明细表</t>
  </si>
  <si>
    <t xml:space="preserve">            表十 2020年政府性基金调入专项收入预算表</t>
  </si>
  <si>
    <t xml:space="preserve">            表十一 2020年政府性基金预算支出资金来源情况表</t>
  </si>
  <si>
    <t xml:space="preserve">            表十二 2020年国有资本经营预算收支总表</t>
  </si>
  <si>
    <t xml:space="preserve">            表十三 2020年国有资本经营预算收入表</t>
  </si>
  <si>
    <t xml:space="preserve">            表十四 2020年国有资本经营预算支出表</t>
  </si>
  <si>
    <t xml:space="preserve">            表十五 2020年国有资本经营预算补充表</t>
  </si>
  <si>
    <t>表十三                                2020年国有资本经营收入预算表</t>
  </si>
  <si>
    <t>表十二                                        2020年国有资本经营预算收支总表</t>
  </si>
  <si>
    <t>2020年政府性基金预算支出资金来源情况表</t>
  </si>
  <si>
    <t xml:space="preserve">            表八 2020年政府性基金预算收支表</t>
    <phoneticPr fontId="13" type="noConversion"/>
  </si>
  <si>
    <t>七、文化旅游体育与传媒支出</t>
    <phoneticPr fontId="13" type="noConversion"/>
  </si>
  <si>
    <t>九、卫生健康支出</t>
    <phoneticPr fontId="13" type="noConversion"/>
  </si>
  <si>
    <t>十八、自然资源海洋气象等支出</t>
    <phoneticPr fontId="13" type="noConversion"/>
  </si>
  <si>
    <t>文化旅游体育与传媒</t>
    <phoneticPr fontId="13" type="noConversion"/>
  </si>
  <si>
    <t>灾害防治及应急管理</t>
    <phoneticPr fontId="13" type="noConversion"/>
  </si>
  <si>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</si>
  <si>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</si>
  <si>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</si>
  <si>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</si>
  <si>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</si>
  <si>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</si>
  <si>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</si>
  <si>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</si>
  <si>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</si>
  <si>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</si>
  <si>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</si>
  <si>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</si>
  <si>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贫困地区转移支付收入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</si>
  <si>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</si>
  <si>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</si>
  <si>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</si>
  <si>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</si>
  <si>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</si>
  <si>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</si>
  <si>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</si>
  <si>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</si>
  <si>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</si>
  <si>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</si>
  <si>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</si>
  <si>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</si>
  <si>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</si>
  <si>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</si>
  <si>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</si>
  <si>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</si>
  <si>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</si>
  <si>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</si>
  <si>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</si>
  <si>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</si>
  <si>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</si>
  <si>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</si>
  <si>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交通
运输</t>
    <phoneticPr fontId="13" type="noConversion"/>
  </si>
  <si>
    <t>自然资源海洋气象</t>
    <phoneticPr fontId="13" type="noConversion"/>
  </si>
  <si>
    <t>住房
保障</t>
    <phoneticPr fontId="13" type="noConversion"/>
  </si>
  <si>
    <t>一、文化旅游体育与传媒支出</t>
    <phoneticPr fontId="13" type="noConversion"/>
  </si>
  <si>
    <t xml:space="preserve">   国家电影事业发展专项资金安排的支出</t>
    <phoneticPr fontId="13" type="noConversion"/>
  </si>
  <si>
    <t xml:space="preserve">   旅游发展基金支出</t>
    <phoneticPr fontId="13" type="noConversion"/>
  </si>
  <si>
    <t xml:space="preserve">    国有土地使用权出让收入安排的支出</t>
    <phoneticPr fontId="13" type="noConversion"/>
  </si>
  <si>
    <t xml:space="preserve">    国有土地收益基金安排的支出</t>
    <phoneticPr fontId="13" type="noConversion"/>
  </si>
  <si>
    <t xml:space="preserve">    污水处理费安排的支出</t>
    <phoneticPr fontId="13" type="noConversion"/>
  </si>
  <si>
    <t xml:space="preserve">    国有土地使用权出让收入对应专项债务收入安排的支出</t>
    <phoneticPr fontId="13" type="noConversion"/>
  </si>
  <si>
    <t>七、资源勘探工业信息等支出</t>
    <phoneticPr fontId="13" type="noConversion"/>
  </si>
  <si>
    <t xml:space="preserve">      资助影院建设</t>
    <phoneticPr fontId="13" type="noConversion"/>
  </si>
  <si>
    <t xml:space="preserve">      资助少数民族语电影译制</t>
    <phoneticPr fontId="13" type="noConversion"/>
  </si>
  <si>
    <t xml:space="preserve">      宣传促销</t>
    <phoneticPr fontId="13" type="noConversion"/>
  </si>
  <si>
    <t xml:space="preserve">      行业规划</t>
    <phoneticPr fontId="13" type="noConversion"/>
  </si>
  <si>
    <t xml:space="preserve">      旅游事业补助</t>
    <phoneticPr fontId="13" type="noConversion"/>
  </si>
  <si>
    <t xml:space="preserve">      回收处理费用补贴</t>
  </si>
  <si>
    <t xml:space="preserve">      信息系统建设</t>
  </si>
  <si>
    <t xml:space="preserve">      基金征管经费</t>
  </si>
  <si>
    <t xml:space="preserve">      其他废弃电器电子产品处理基金支出</t>
  </si>
  <si>
    <t xml:space="preserve">      公共租赁住房支出</t>
  </si>
  <si>
    <t xml:space="preserve">      购买农村电影公益性放映版权服务</t>
    <phoneticPr fontId="13" type="noConversion"/>
  </si>
  <si>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</si>
  <si>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</si>
  <si>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</si>
  <si>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</si>
  <si>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</si>
  <si>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</si>
  <si>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</si>
  <si>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</si>
  <si>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</si>
  <si>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</si>
  <si>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国有资本经营预算上解支出</t>
    <phoneticPr fontId="13" type="noConversion"/>
  </si>
  <si>
    <t>调出资金</t>
    <phoneticPr fontId="13" type="noConversion"/>
  </si>
  <si>
    <t>表八</t>
    <phoneticPr fontId="13" type="noConversion"/>
  </si>
  <si>
    <t>上年执行数</t>
    <phoneticPr fontId="13" type="noConversion"/>
  </si>
  <si>
    <t>上年执行数</t>
    <phoneticPr fontId="13" type="noConversion"/>
  </si>
  <si>
    <t>表十五             2019年国有资本经营预算补充表</t>
    <phoneticPr fontId="13" type="noConversion"/>
  </si>
  <si>
    <t>2020年一般公共预算收入表</t>
    <phoneticPr fontId="13" type="noConversion"/>
  </si>
  <si>
    <t>表二</t>
    <phoneticPr fontId="13" type="noConversion"/>
  </si>
  <si>
    <t>2020年一般公共预算支出表</t>
    <phoneticPr fontId="13" type="noConversion"/>
  </si>
  <si>
    <t xml:space="preserve">    其他一般公共服务支出</t>
  </si>
  <si>
    <t xml:space="preserve">    其他文化体育与传媒支出</t>
  </si>
  <si>
    <t xml:space="preserve">      其他文化体育与传媒支出</t>
  </si>
  <si>
    <t xml:space="preserve">      基层政权和社区建设</t>
  </si>
  <si>
    <t xml:space="preserve">      其他社会福利支出</t>
  </si>
  <si>
    <t xml:space="preserve">    医疗保障管理事务</t>
    <phoneticPr fontId="13" type="noConversion"/>
  </si>
  <si>
    <t xml:space="preserve">      城乡社区管理事务</t>
  </si>
  <si>
    <t xml:space="preserve">        行政运行</t>
  </si>
  <si>
    <t xml:space="preserve">        一般行政管理事务</t>
  </si>
  <si>
    <t xml:space="preserve">        机关服务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</si>
  <si>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</si>
  <si>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</si>
  <si>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</si>
  <si>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</si>
  <si>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</si>
  <si>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</si>
  <si>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</si>
  <si>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</si>
  <si>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</si>
  <si>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</si>
  <si>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</si>
  <si>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</si>
  <si>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</si>
  <si>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</si>
  <si>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</si>
  <si>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</si>
  <si>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</si>
  <si>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</si>
  <si>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</si>
  <si>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</si>
  <si>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</si>
  <si>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</si>
  <si>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</si>
  <si>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</si>
  <si>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</si>
  <si>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</si>
  <si>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</si>
  <si>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</si>
  <si>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</si>
  <si>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</si>
  <si>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</si>
  <si>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成品油价格改革对林业的补贴</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</si>
  <si>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</si>
  <si>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</si>
  <si>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</si>
  <si>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</si>
  <si>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</si>
  <si>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</si>
  <si>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</si>
  <si>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</si>
  <si>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</si>
  <si>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</si>
  <si>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</si>
  <si>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</si>
  <si>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</si>
  <si>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</si>
  <si>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</si>
  <si>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</si>
  <si>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</si>
  <si>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</si>
  <si>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</si>
  <si>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</si>
  <si>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</si>
  <si>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</si>
  <si>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</si>
  <si>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</si>
  <si>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</si>
  <si>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</si>
  <si>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</si>
  <si>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</si>
  <si>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</si>
  <si>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</si>
  <si>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</si>
  <si>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</si>
  <si>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</si>
  <si>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</si>
  <si>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</si>
  <si>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</si>
  <si>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</si>
  <si>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</si>
  <si>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</si>
  <si>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</si>
  <si>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</si>
  <si>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</si>
  <si>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</si>
  <si>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</si>
  <si>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化解其他公益性乡村债务支出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</si>
  <si>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</si>
  <si>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</si>
  <si>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</si>
  <si>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</si>
  <si>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</si>
  <si>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</si>
  <si>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</si>
  <si>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</si>
  <si>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</si>
  <si>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</si>
  <si>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</si>
  <si>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</si>
  <si>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</si>
  <si>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</si>
  <si>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</si>
  <si>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</si>
  <si>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</si>
  <si>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</si>
  <si>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</si>
  <si>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</si>
  <si>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</si>
  <si>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</si>
  <si>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</si>
  <si>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</si>
  <si>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</si>
  <si>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</si>
  <si>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</si>
  <si>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</si>
  <si>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</si>
  <si>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</si>
  <si>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</si>
  <si>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</si>
  <si>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</si>
  <si>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</si>
  <si>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</si>
  <si>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</si>
  <si>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</si>
  <si>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</si>
  <si>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</si>
  <si>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</si>
  <si>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</si>
  <si>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</si>
  <si>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</si>
  <si>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</si>
  <si>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</si>
  <si>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</si>
  <si>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</si>
  <si>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</si>
  <si>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</si>
  <si>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</si>
  <si>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</si>
  <si>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</si>
  <si>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</si>
  <si>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</si>
  <si>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</si>
  <si>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</si>
  <si>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</si>
  <si>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</si>
  <si>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</si>
  <si>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</si>
  <si>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</si>
  <si>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</si>
  <si>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</si>
  <si>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</si>
  <si>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</si>
  <si>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</si>
  <si>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</si>
  <si>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</si>
  <si>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</si>
  <si>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</si>
  <si>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</si>
  <si>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</si>
  <si>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</si>
  <si>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</si>
  <si>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</si>
  <si>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</si>
  <si>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</si>
  <si>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</si>
  <si>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</si>
  <si>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</si>
  <si>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</si>
  <si>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</si>
  <si>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</si>
  <si>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</si>
  <si>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</si>
  <si>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</si>
  <si>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</si>
  <si>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</si>
  <si>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</si>
  <si>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</si>
  <si>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</si>
  <si>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</si>
  <si>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</si>
  <si>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</si>
  <si>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</si>
  <si>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</si>
  <si>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</si>
  <si>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</si>
  <si>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</si>
  <si>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</si>
  <si>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</si>
  <si>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</si>
  <si>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</si>
  <si>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金融部门行政支出</t>
  </si>
  <si>
    <t xml:space="preserve">        安全防卫</t>
  </si>
  <si>
    <t xml:space="preserve">        金融部门其他行政支出</t>
  </si>
  <si>
    <t xml:space="preserve">      金融发展支出</t>
  </si>
  <si>
    <t xml:space="preserve">        补充资本金</t>
  </si>
  <si>
    <t xml:space="preserve">        风险基金补助</t>
  </si>
  <si>
    <t xml:space="preserve">        其他金融发展支出</t>
  </si>
  <si>
    <t xml:space="preserve">      其他金融支出</t>
  </si>
  <si>
    <t xml:space="preserve">      文化体育与传媒</t>
  </si>
  <si>
    <t xml:space="preserve">      医疗卫生</t>
  </si>
  <si>
    <t xml:space="preserve">      农业</t>
  </si>
  <si>
    <t xml:space="preserve">        土地资源储备支出</t>
  </si>
  <si>
    <t xml:space="preserve">        地质转产项目财政贴息</t>
  </si>
  <si>
    <t xml:space="preserve">        国外风险勘查</t>
  </si>
  <si>
    <t xml:space="preserve">        地质勘查基金（周转金）支出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</si>
  <si>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</si>
  <si>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</si>
  <si>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</si>
  <si>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</si>
  <si>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</si>
  <si>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</si>
  <si>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</si>
  <si>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</si>
  <si>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</si>
  <si>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</si>
  <si>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</si>
  <si>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</si>
  <si>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</si>
  <si>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</si>
  <si>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</si>
  <si>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</si>
  <si>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</si>
  <si>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</si>
  <si>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</si>
  <si>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</si>
  <si>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</si>
  <si>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</si>
  <si>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</si>
  <si>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</si>
  <si>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</si>
  <si>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</si>
  <si>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</si>
  <si>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</si>
  <si>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</si>
  <si>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</si>
  <si>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</si>
  <si>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</si>
  <si>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</si>
  <si>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</si>
  <si>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</si>
  <si>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</si>
  <si>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</si>
  <si>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</si>
  <si>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</si>
  <si>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</si>
  <si>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</si>
  <si>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</si>
  <si>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</si>
  <si>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</si>
  <si>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</si>
  <si>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</si>
  <si>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</si>
  <si>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</si>
  <si>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</si>
  <si>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</si>
  <si>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</si>
  <si>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</si>
  <si>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</si>
  <si>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</si>
  <si>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</si>
  <si>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</si>
  <si>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</si>
  <si>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</si>
  <si>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</si>
  <si>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</si>
  <si>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</si>
  <si>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</si>
  <si>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</si>
  <si>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</si>
  <si>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</si>
  <si>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</si>
  <si>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</si>
  <si>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</si>
  <si>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</si>
  <si>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</si>
  <si>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</si>
  <si>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</si>
  <si>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</si>
  <si>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</si>
  <si>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</si>
  <si>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 xml:space="preserve">        年初预留</t>
  </si>
  <si>
    <t xml:space="preserve">        其他支出</t>
  </si>
  <si>
    <t>校验</t>
    <phoneticPr fontId="13" type="noConversion"/>
  </si>
  <si>
    <t xml:space="preserve">      增值税“五五分享”税收返还收入</t>
  </si>
  <si>
    <t xml:space="preserve">      灾害防治及应急管理共同财政事权转移支付收入</t>
  </si>
  <si>
    <t xml:space="preserve">      灾害防治及应急管理</t>
  </si>
  <si>
    <t>2020年一般公共预算支出资金来源情况表</t>
    <phoneticPr fontId="13" type="noConversion"/>
  </si>
  <si>
    <t xml:space="preserve">    其他公共安全支出</t>
  </si>
  <si>
    <t xml:space="preserve">    特殊教育</t>
  </si>
  <si>
    <t xml:space="preserve">    行政事业单位养老支出</t>
  </si>
  <si>
    <t xml:space="preserve">    财政代缴社会保险费支出</t>
  </si>
  <si>
    <t xml:space="preserve">      城乡社区规划与管理</t>
  </si>
  <si>
    <t>校验</t>
    <phoneticPr fontId="13" type="noConversion"/>
  </si>
  <si>
    <t>全省合计</t>
    <phoneticPr fontId="13" type="noConversion"/>
  </si>
  <si>
    <t>南昌市</t>
    <phoneticPr fontId="13" type="noConversion"/>
  </si>
  <si>
    <t>南昌市本级</t>
    <phoneticPr fontId="13" type="noConversion"/>
  </si>
  <si>
    <t>区县级合计</t>
    <phoneticPr fontId="13" type="noConversion"/>
  </si>
  <si>
    <t>红谷滩区</t>
    <phoneticPr fontId="13" type="noConversion"/>
  </si>
  <si>
    <t>东湖区</t>
    <phoneticPr fontId="13" type="noConversion"/>
  </si>
  <si>
    <t>西湖区</t>
    <phoneticPr fontId="13" type="noConversion"/>
  </si>
  <si>
    <t>青云谱区</t>
    <phoneticPr fontId="13" type="noConversion"/>
  </si>
  <si>
    <t>湾里区</t>
    <phoneticPr fontId="13" type="noConversion"/>
  </si>
  <si>
    <t>南昌高新区</t>
    <phoneticPr fontId="13" type="noConversion"/>
  </si>
  <si>
    <t>昌北区</t>
    <phoneticPr fontId="13" type="noConversion"/>
  </si>
  <si>
    <t>青山湖区</t>
    <phoneticPr fontId="13" type="noConversion"/>
  </si>
  <si>
    <t>南昌县</t>
    <phoneticPr fontId="13" type="noConversion"/>
  </si>
  <si>
    <t>新建县</t>
    <phoneticPr fontId="13" type="noConversion"/>
  </si>
  <si>
    <t>安义县</t>
    <phoneticPr fontId="13" type="noConversion"/>
  </si>
  <si>
    <t>进贤县</t>
    <phoneticPr fontId="13" type="noConversion"/>
  </si>
  <si>
    <t>景德镇市</t>
    <phoneticPr fontId="13" type="noConversion"/>
  </si>
  <si>
    <t>景德镇市本级</t>
    <phoneticPr fontId="13" type="noConversion"/>
  </si>
  <si>
    <t>高新科技园</t>
    <phoneticPr fontId="13" type="noConversion"/>
  </si>
  <si>
    <t>昌江区</t>
  </si>
  <si>
    <t>珠山区</t>
  </si>
  <si>
    <t>浮梁县</t>
  </si>
  <si>
    <t>乐平市</t>
  </si>
  <si>
    <t>萍乡市</t>
    <phoneticPr fontId="13" type="noConversion"/>
  </si>
  <si>
    <t>萍乡市本级</t>
    <phoneticPr fontId="13" type="noConversion"/>
  </si>
  <si>
    <t>安源区</t>
    <phoneticPr fontId="13" type="noConversion"/>
  </si>
  <si>
    <t>萍乡开发区</t>
    <phoneticPr fontId="13" type="noConversion"/>
  </si>
  <si>
    <t>湘东区</t>
    <phoneticPr fontId="13" type="noConversion"/>
  </si>
  <si>
    <t>莲花县</t>
    <phoneticPr fontId="13" type="noConversion"/>
  </si>
  <si>
    <t>上栗县</t>
    <phoneticPr fontId="13" type="noConversion"/>
  </si>
  <si>
    <t>芦溪县</t>
    <phoneticPr fontId="13" type="noConversion"/>
  </si>
  <si>
    <t>九江市</t>
    <phoneticPr fontId="13" type="noConversion"/>
  </si>
  <si>
    <t>九江市本级</t>
    <phoneticPr fontId="13" type="noConversion"/>
  </si>
  <si>
    <t>九江开发区</t>
    <phoneticPr fontId="13" type="noConversion"/>
  </si>
  <si>
    <t>濂溪区</t>
    <phoneticPr fontId="13" type="noConversion"/>
  </si>
  <si>
    <t>浔阳区</t>
    <phoneticPr fontId="13" type="noConversion"/>
  </si>
  <si>
    <t>柴桑区</t>
    <phoneticPr fontId="13" type="noConversion"/>
  </si>
  <si>
    <t>武宁县</t>
    <phoneticPr fontId="13" type="noConversion"/>
  </si>
  <si>
    <t>修水县</t>
    <phoneticPr fontId="13" type="noConversion"/>
  </si>
  <si>
    <t>永修县</t>
    <phoneticPr fontId="13" type="noConversion"/>
  </si>
  <si>
    <t>德安县</t>
    <phoneticPr fontId="13" type="noConversion"/>
  </si>
  <si>
    <t>庐山市</t>
    <phoneticPr fontId="13" type="noConversion"/>
  </si>
  <si>
    <t>庐山管理局</t>
    <phoneticPr fontId="13" type="noConversion"/>
  </si>
  <si>
    <t>都昌县</t>
    <phoneticPr fontId="13" type="noConversion"/>
  </si>
  <si>
    <t>湖口县</t>
    <phoneticPr fontId="13" type="noConversion"/>
  </si>
  <si>
    <t>彭泽县</t>
    <phoneticPr fontId="13" type="noConversion"/>
  </si>
  <si>
    <t>瑞昌市</t>
    <phoneticPr fontId="13" type="noConversion"/>
  </si>
  <si>
    <t>共青城市</t>
    <phoneticPr fontId="13" type="noConversion"/>
  </si>
  <si>
    <t>新余市</t>
    <phoneticPr fontId="13" type="noConversion"/>
  </si>
  <si>
    <t>新余市本级</t>
    <phoneticPr fontId="13" type="noConversion"/>
  </si>
  <si>
    <t>渝水区</t>
    <phoneticPr fontId="13" type="noConversion"/>
  </si>
  <si>
    <t>仙女湖区</t>
    <phoneticPr fontId="13" type="noConversion"/>
  </si>
  <si>
    <t>新余高新区</t>
    <phoneticPr fontId="13" type="noConversion"/>
  </si>
  <si>
    <t>分宜县</t>
    <phoneticPr fontId="13" type="noConversion"/>
  </si>
  <si>
    <t>鹰潭市</t>
    <phoneticPr fontId="13" type="noConversion"/>
  </si>
  <si>
    <t>鹰潭市本级</t>
    <phoneticPr fontId="13" type="noConversion"/>
  </si>
  <si>
    <t>鹰潭工业园</t>
    <phoneticPr fontId="13" type="noConversion"/>
  </si>
  <si>
    <t>月湖区</t>
    <phoneticPr fontId="13" type="noConversion"/>
  </si>
  <si>
    <t>龙虎山风景区</t>
    <phoneticPr fontId="13" type="noConversion"/>
  </si>
  <si>
    <t>余江县</t>
    <phoneticPr fontId="13" type="noConversion"/>
  </si>
  <si>
    <t>贵溪市</t>
    <phoneticPr fontId="13" type="noConversion"/>
  </si>
  <si>
    <t>赣州市</t>
    <phoneticPr fontId="13" type="noConversion"/>
  </si>
  <si>
    <t>赣州市本级</t>
    <phoneticPr fontId="13" type="noConversion"/>
  </si>
  <si>
    <t>章贡区</t>
  </si>
  <si>
    <t>南康区</t>
  </si>
  <si>
    <t>赣县</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</si>
  <si>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</si>
  <si>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</si>
  <si>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</si>
  <si>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</si>
  <si>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</si>
  <si>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</si>
  <si>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</si>
  <si>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</si>
  <si>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</si>
  <si>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</si>
  <si>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</si>
  <si>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</si>
  <si>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</si>
  <si>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</si>
  <si>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</si>
  <si>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吉安市</t>
    <phoneticPr fontId="13" type="noConversion"/>
  </si>
  <si>
    <t>吉安市本级</t>
    <phoneticPr fontId="13" type="noConversion"/>
  </si>
  <si>
    <t>县级小计</t>
    <phoneticPr fontId="13" type="noConversion"/>
  </si>
  <si>
    <t>吉安高新区</t>
    <phoneticPr fontId="13" type="noConversion"/>
  </si>
  <si>
    <t>吉州区</t>
  </si>
  <si>
    <t>青原区</t>
  </si>
  <si>
    <t>吉安县</t>
  </si>
  <si>
    <t>吉水县</t>
  </si>
  <si>
    <t>峡江县</t>
  </si>
  <si>
    <t>新干县</t>
  </si>
  <si>
    <t>永丰县</t>
  </si>
  <si>
    <t>泰和县</t>
  </si>
  <si>
    <t>遂川县</t>
  </si>
  <si>
    <t>万安县</t>
  </si>
  <si>
    <t>安福县</t>
  </si>
  <si>
    <t>永新县</t>
  </si>
  <si>
    <t>井冈山市</t>
  </si>
  <si>
    <t>宜春市</t>
    <phoneticPr fontId="13" type="noConversion"/>
  </si>
  <si>
    <t>宜春市本级</t>
    <phoneticPr fontId="13" type="noConversion"/>
  </si>
  <si>
    <t>袁州区</t>
  </si>
  <si>
    <t>奉新县</t>
  </si>
  <si>
    <t>万载县</t>
  </si>
  <si>
    <t>上高县</t>
  </si>
  <si>
    <t>靖安县</t>
  </si>
  <si>
    <t>铜鼓县</t>
  </si>
  <si>
    <t>丰城市</t>
  </si>
  <si>
    <t>樟树市</t>
  </si>
  <si>
    <t>高安市</t>
  </si>
  <si>
    <t>临川区</t>
  </si>
  <si>
    <t>南城县</t>
  </si>
  <si>
    <t>黎川县</t>
  </si>
  <si>
    <t>南丰县</t>
  </si>
  <si>
    <t>崇仁县</t>
  </si>
  <si>
    <t>乐安县</t>
  </si>
  <si>
    <t>宜黄县</t>
  </si>
  <si>
    <t>金溪县</t>
  </si>
  <si>
    <t>资溪县</t>
  </si>
  <si>
    <t>东乡县</t>
  </si>
  <si>
    <t>广昌县</t>
  </si>
  <si>
    <t>信州区</t>
  </si>
  <si>
    <t>上饶县</t>
  </si>
  <si>
    <t>玉山县</t>
  </si>
  <si>
    <t>铅山县</t>
  </si>
  <si>
    <t>横峰县</t>
  </si>
  <si>
    <t>弋阳县</t>
  </si>
  <si>
    <t>余干县</t>
  </si>
  <si>
    <t>鄱阳县</t>
  </si>
  <si>
    <t>万年县</t>
  </si>
  <si>
    <t>婺源县</t>
  </si>
  <si>
    <t>德兴市</t>
  </si>
  <si>
    <t>2020年地市县一般公共预算收支表</t>
    <phoneticPr fontId="13" type="noConversion"/>
  </si>
  <si>
    <t>宜丰县</t>
    <phoneticPr fontId="13" type="noConversion"/>
  </si>
  <si>
    <t>抚州市</t>
    <phoneticPr fontId="13" type="noConversion"/>
  </si>
  <si>
    <t>抚州市本级</t>
    <phoneticPr fontId="13" type="noConversion"/>
  </si>
  <si>
    <t>上饶市</t>
    <phoneticPr fontId="13" type="noConversion"/>
  </si>
  <si>
    <t>上饶市本级</t>
    <phoneticPr fontId="13" type="noConversion"/>
  </si>
  <si>
    <t>广丰县</t>
    <phoneticPr fontId="13" type="noConversion"/>
  </si>
  <si>
    <t>2020年省对下一般公共预算转移支付预算表</t>
    <phoneticPr fontId="13" type="noConversion"/>
  </si>
  <si>
    <t>科学
技术</t>
    <phoneticPr fontId="13" type="noConversion"/>
  </si>
  <si>
    <t>卫生
健康</t>
    <phoneticPr fontId="13" type="noConversion"/>
  </si>
  <si>
    <t>节能
环保</t>
    <phoneticPr fontId="13" type="noConversion"/>
  </si>
  <si>
    <t>城乡
社区</t>
    <phoneticPr fontId="13" type="noConversion"/>
  </si>
  <si>
    <t>2020年政府性基金预算收支表</t>
    <phoneticPr fontId="13" type="noConversion"/>
  </si>
  <si>
    <t>八、大中型水库库区基金收入</t>
    <phoneticPr fontId="13" type="noConversion"/>
  </si>
  <si>
    <t xml:space="preserve">    小型水库移民扶助基金对应专项债务收入安排的支出</t>
    <phoneticPr fontId="13" type="noConversion"/>
  </si>
  <si>
    <t>九、彩票公益金收入</t>
    <phoneticPr fontId="13" type="noConversion"/>
  </si>
  <si>
    <t>十、城市基础设施配套费收入</t>
    <phoneticPr fontId="13" type="noConversion"/>
  </si>
  <si>
    <t>十一、小型水库移民扶助基金收入</t>
    <phoneticPr fontId="13" type="noConversion"/>
  </si>
  <si>
    <t>十二、国家重大水利工程建设基金收入</t>
    <phoneticPr fontId="13" type="noConversion"/>
  </si>
  <si>
    <t>十三、车辆通行费</t>
    <phoneticPr fontId="13" type="noConversion"/>
  </si>
  <si>
    <t xml:space="preserve">    国有土地使用权出让收入及对应专项债务收入安排的支出</t>
  </si>
  <si>
    <t>十四、污水处理费收入</t>
    <phoneticPr fontId="13" type="noConversion"/>
  </si>
  <si>
    <t xml:space="preserve">    国有土地收益基金及对应专项债务收入安排的支出</t>
  </si>
  <si>
    <t>十五、彩票发行机构和彩票销售机构的业务费用</t>
    <phoneticPr fontId="13" type="noConversion"/>
  </si>
  <si>
    <t>十六、其他政府性基金收入</t>
    <phoneticPr fontId="13" type="noConversion"/>
  </si>
  <si>
    <t xml:space="preserve">    城市基础设施配套费安排的支出</t>
    <phoneticPr fontId="13" type="noConversion"/>
  </si>
  <si>
    <t>十七、专项债券对应项目专项收入</t>
    <phoneticPr fontId="13" type="noConversion"/>
  </si>
  <si>
    <t xml:space="preserve">    土地储备专项债券收入安排的支出</t>
    <phoneticPr fontId="13" type="noConversion"/>
  </si>
  <si>
    <t xml:space="preserve">    棚户区改造专项债券收入安排的支出</t>
    <phoneticPr fontId="13" type="noConversion"/>
  </si>
  <si>
    <t xml:space="preserve">    城市基础设施配套费对应专项债务收入安排的支出</t>
    <phoneticPr fontId="13" type="noConversion"/>
  </si>
  <si>
    <t xml:space="preserve">    污水处理费对应专项债务收入安排的支出</t>
    <phoneticPr fontId="13" type="noConversion"/>
  </si>
  <si>
    <t xml:space="preserve">    国有土地使用权出让收入对应专项债务收入安排的支出</t>
    <phoneticPr fontId="13" type="noConversion"/>
  </si>
  <si>
    <t xml:space="preserve">    大中型水库库区基金安排的支出</t>
    <phoneticPr fontId="13" type="noConversion"/>
  </si>
  <si>
    <t xml:space="preserve">    国家重大水利工程建设基金安排的支出</t>
    <phoneticPr fontId="13" type="noConversion"/>
  </si>
  <si>
    <t xml:space="preserve">    海南省高等级公路车辆通行附加费安排的支出</t>
    <phoneticPr fontId="13" type="noConversion"/>
  </si>
  <si>
    <t xml:space="preserve">    车辆通行费安排的支出</t>
    <phoneticPr fontId="13" type="noConversion"/>
  </si>
  <si>
    <t xml:space="preserve">    港口建设费安排的支出</t>
    <phoneticPr fontId="13" type="noConversion"/>
  </si>
  <si>
    <t xml:space="preserve">    海南省高等级公路车辆通行附加费对应专项债务收入安排的支出</t>
    <phoneticPr fontId="13" type="noConversion"/>
  </si>
  <si>
    <t xml:space="preserve">    政府收费公路专项债券收入安排的支出</t>
    <phoneticPr fontId="13" type="noConversion"/>
  </si>
  <si>
    <t xml:space="preserve">    车辆通行费对应专项债务收入安排的支出</t>
    <phoneticPr fontId="13" type="noConversion"/>
  </si>
  <si>
    <t xml:space="preserve">    港口建设费对应专项债务收入安排的支出</t>
    <phoneticPr fontId="13" type="noConversion"/>
  </si>
  <si>
    <t>七、资源勘探信息等支出</t>
  </si>
  <si>
    <t xml:space="preserve">    彩票公益金安排的支出</t>
    <phoneticPr fontId="13" type="noConversion"/>
  </si>
  <si>
    <t xml:space="preserve"> 地方政府专项债务还本支出</t>
    <phoneticPr fontId="13" type="noConversion"/>
  </si>
  <si>
    <t xml:space="preserve"> 地方政府专项债务转贷支出</t>
    <phoneticPr fontId="13" type="noConversion"/>
  </si>
  <si>
    <t xml:space="preserve">  地方政府专项债务转贷收入</t>
    <phoneticPr fontId="13" type="noConversion"/>
  </si>
  <si>
    <t>2020年政府性基金预算收支明细表</t>
    <phoneticPr fontId="13" type="noConversion"/>
  </si>
  <si>
    <t>收入校验</t>
    <phoneticPr fontId="13" type="noConversion"/>
  </si>
  <si>
    <t>支出校验</t>
    <phoneticPr fontId="13" type="noConversion"/>
  </si>
  <si>
    <t xml:space="preserve">      地方旅游开发项目补助</t>
    <phoneticPr fontId="13" type="noConversion"/>
  </si>
  <si>
    <t>八、大中型水库库区基金收入</t>
    <phoneticPr fontId="13" type="noConversion"/>
  </si>
  <si>
    <t xml:space="preserve">      其他旅游发展基金支出 </t>
    <phoneticPr fontId="13" type="noConversion"/>
  </si>
  <si>
    <t xml:space="preserve">   国家电影事业发展专项资金对应专项债务收入安排的支出</t>
    <phoneticPr fontId="13" type="noConversion"/>
  </si>
  <si>
    <t xml:space="preserve">      资助城市影院</t>
    <phoneticPr fontId="13" type="noConversion"/>
  </si>
  <si>
    <t xml:space="preserve">      其他国家电影事业发展专项资金对应专项债务收入支出</t>
    <phoneticPr fontId="13" type="noConversion"/>
  </si>
  <si>
    <t xml:space="preserve">      基础设施建设和经济发展</t>
    <phoneticPr fontId="13" type="noConversion"/>
  </si>
  <si>
    <t xml:space="preserve">    小型水库移民扶助基金安排的支出</t>
    <phoneticPr fontId="13" type="noConversion"/>
  </si>
  <si>
    <t xml:space="preserve">  福利彩票销售机构的业务费用</t>
    <phoneticPr fontId="13" type="noConversion"/>
  </si>
  <si>
    <t xml:space="preserve">  体育彩票销售机构的业务费用</t>
    <phoneticPr fontId="13" type="noConversion"/>
  </si>
  <si>
    <t xml:space="preserve">  彩票兑奖周转金</t>
    <phoneticPr fontId="13" type="noConversion"/>
  </si>
  <si>
    <t xml:space="preserve">  彩票发行销售风险基金</t>
    <phoneticPr fontId="13" type="noConversion"/>
  </si>
  <si>
    <t xml:space="preserve">  彩票市场调控资金收入</t>
    <phoneticPr fontId="13" type="noConversion"/>
  </si>
  <si>
    <t xml:space="preserve">      其他小型水库移民扶助基金对应专项债务收入安排的支出</t>
    <phoneticPr fontId="13" type="noConversion"/>
  </si>
  <si>
    <t xml:space="preserve">      风力发电补助</t>
    <phoneticPr fontId="13" type="noConversion"/>
  </si>
  <si>
    <t xml:space="preserve">      太阳能发电补助</t>
    <phoneticPr fontId="13" type="noConversion"/>
  </si>
  <si>
    <t xml:space="preserve">      生物质能发电补助</t>
    <phoneticPr fontId="13" type="noConversion"/>
  </si>
  <si>
    <t xml:space="preserve">      其他可再生能源电价附加收入安排的支出</t>
    <phoneticPr fontId="13" type="noConversion"/>
  </si>
  <si>
    <t xml:space="preserve">    国有土地使用权出让收入安排的支出</t>
    <phoneticPr fontId="13" type="noConversion"/>
  </si>
  <si>
    <t xml:space="preserve">      其他国有土地使用权出让收入安排的支出</t>
    <phoneticPr fontId="13" type="noConversion"/>
  </si>
  <si>
    <t xml:space="preserve">    国有土地收益基金安排的支出</t>
    <phoneticPr fontId="13" type="noConversion"/>
  </si>
  <si>
    <t xml:space="preserve">    农业土地开发资金安排的支出</t>
    <phoneticPr fontId="13" type="noConversion"/>
  </si>
  <si>
    <t xml:space="preserve">    污水处理费收入安排的支出</t>
    <phoneticPr fontId="13" type="noConversion"/>
  </si>
  <si>
    <t xml:space="preserve">      污水处理设施建设和运营</t>
    <phoneticPr fontId="13" type="noConversion"/>
  </si>
  <si>
    <t xml:space="preserve">      代征手续费</t>
    <phoneticPr fontId="13" type="noConversion"/>
  </si>
  <si>
    <t xml:space="preserve">      其他污水处理费安排的支出</t>
    <phoneticPr fontId="13" type="noConversion"/>
  </si>
  <si>
    <t xml:space="preserve">      征地和拆迁补偿支出</t>
    <phoneticPr fontId="13" type="noConversion"/>
  </si>
  <si>
    <t xml:space="preserve">      土地开发支出</t>
    <phoneticPr fontId="13" type="noConversion"/>
  </si>
  <si>
    <t xml:space="preserve">      其他土地储备专项债券收入安排的支出</t>
    <phoneticPr fontId="13" type="noConversion"/>
  </si>
  <si>
    <t xml:space="preserve">      其他棚户区改造专项债券收入安排的支出</t>
    <phoneticPr fontId="13" type="noConversion"/>
  </si>
  <si>
    <t xml:space="preserve">      城市公共设施</t>
    <phoneticPr fontId="13" type="noConversion"/>
  </si>
  <si>
    <t xml:space="preserve">      城市环境卫生</t>
    <phoneticPr fontId="13" type="noConversion"/>
  </si>
  <si>
    <t xml:space="preserve">      公有房屋</t>
    <phoneticPr fontId="13" type="noConversion"/>
  </si>
  <si>
    <t xml:space="preserve">      城市防洪</t>
    <phoneticPr fontId="13" type="noConversion"/>
  </si>
  <si>
    <t xml:space="preserve">      其他城市基础设施配套费对应专项债务收入安排的支出</t>
    <phoneticPr fontId="13" type="noConversion"/>
  </si>
  <si>
    <t xml:space="preserve">      其他污水处理费对应专项债务收入安排的支出</t>
    <phoneticPr fontId="13" type="noConversion"/>
  </si>
  <si>
    <t xml:space="preserve">      城市建设支出</t>
    <phoneticPr fontId="13" type="noConversion"/>
  </si>
  <si>
    <t xml:space="preserve">      农村基础设施建设支出</t>
    <phoneticPr fontId="13" type="noConversion"/>
  </si>
  <si>
    <t xml:space="preserve">      廉租住房支出</t>
    <phoneticPr fontId="13" type="noConversion"/>
  </si>
  <si>
    <t xml:space="preserve">      棚户区改造支出</t>
    <phoneticPr fontId="13" type="noConversion"/>
  </si>
  <si>
    <t xml:space="preserve">      公共租赁住房支出</t>
    <phoneticPr fontId="13" type="noConversion"/>
  </si>
  <si>
    <t xml:space="preserve">      其他国有土地使用权出让收入对应专项债务收入安排的支出</t>
    <phoneticPr fontId="13" type="noConversion"/>
  </si>
  <si>
    <t xml:space="preserve">      三峡后续工作</t>
    <phoneticPr fontId="13" type="noConversion"/>
  </si>
  <si>
    <t xml:space="preserve">      公路建设</t>
    <phoneticPr fontId="13" type="noConversion"/>
  </si>
  <si>
    <t xml:space="preserve">      其他海南省高等级公路车辆通行附加费对应专项债务收入安排的支出</t>
    <phoneticPr fontId="13" type="noConversion"/>
  </si>
  <si>
    <t xml:space="preserve">      其他政府收费公路专项债券收入安排的支出</t>
    <phoneticPr fontId="13" type="noConversion"/>
  </si>
  <si>
    <t xml:space="preserve">      港口设施</t>
    <phoneticPr fontId="13" type="noConversion"/>
  </si>
  <si>
    <t xml:space="preserve">      航运保障系统建设</t>
    <phoneticPr fontId="13" type="noConversion"/>
  </si>
  <si>
    <t xml:space="preserve">      其他港口建设费对应专项债务收入安排的支出</t>
    <phoneticPr fontId="13" type="noConversion"/>
  </si>
  <si>
    <t>七、资源勘探工业信息等支出</t>
    <phoneticPr fontId="13" type="noConversion"/>
  </si>
  <si>
    <t>八、其他支出</t>
    <phoneticPr fontId="13" type="noConversion"/>
  </si>
  <si>
    <t xml:space="preserve">      其他政府性基金安排的支出</t>
    <phoneticPr fontId="13" type="noConversion"/>
  </si>
  <si>
    <t xml:space="preserve">      其他地方自行试点项目收益专项债券收入安排的支出</t>
    <phoneticPr fontId="13" type="noConversion"/>
  </si>
  <si>
    <t xml:space="preserve">      其他政府性基金债务收入安排的支出</t>
    <phoneticPr fontId="13" type="noConversion"/>
  </si>
  <si>
    <t xml:space="preserve">    彩票发行销售机构业务费安排的支出</t>
    <phoneticPr fontId="13" type="noConversion"/>
  </si>
  <si>
    <t>九、债务付息支出</t>
    <phoneticPr fontId="13" type="noConversion"/>
  </si>
  <si>
    <t xml:space="preserve">      海南省高等级公路车辆通行附加费债务付息支出</t>
    <phoneticPr fontId="13" type="noConversion"/>
  </si>
  <si>
    <t xml:space="preserve">      港口建设费债务付息支出</t>
    <phoneticPr fontId="13" type="noConversion"/>
  </si>
  <si>
    <t xml:space="preserve">      国家电影事业发展专项资金债务付息支出</t>
    <phoneticPr fontId="13" type="noConversion"/>
  </si>
  <si>
    <t xml:space="preserve">      国有土地使用权出让金债务付息支出</t>
    <phoneticPr fontId="13" type="noConversion"/>
  </si>
  <si>
    <t xml:space="preserve">      农业土地开发资金债务付息支出</t>
    <phoneticPr fontId="13" type="noConversion"/>
  </si>
  <si>
    <t xml:space="preserve">      大中型水库库区基金债务付息支出</t>
    <phoneticPr fontId="13" type="noConversion"/>
  </si>
  <si>
    <t xml:space="preserve">      城市基础设施配套费债务付息支出</t>
    <phoneticPr fontId="13" type="noConversion"/>
  </si>
  <si>
    <t xml:space="preserve">      小型水库移民扶助基金债务付息支出</t>
    <phoneticPr fontId="13" type="noConversion"/>
  </si>
  <si>
    <t xml:space="preserve">      国家重大水利工程建设基金债务付息支出</t>
    <phoneticPr fontId="13" type="noConversion"/>
  </si>
  <si>
    <t xml:space="preserve">      车辆通行费债务付息支出</t>
    <phoneticPr fontId="13" type="noConversion"/>
  </si>
  <si>
    <t xml:space="preserve">      污水处理费债务付息支出</t>
    <phoneticPr fontId="13" type="noConversion"/>
  </si>
  <si>
    <t xml:space="preserve">      土地储备专项债券付息支出</t>
    <phoneticPr fontId="13" type="noConversion"/>
  </si>
  <si>
    <t xml:space="preserve">      政府收费公路专项债券付息支出</t>
    <phoneticPr fontId="13" type="noConversion"/>
  </si>
  <si>
    <t xml:space="preserve">      棚户区改造专项债券付息支出</t>
    <phoneticPr fontId="13" type="noConversion"/>
  </si>
  <si>
    <t xml:space="preserve">      其他地方自行试点项目收益专项债券付息支出</t>
    <phoneticPr fontId="13" type="noConversion"/>
  </si>
  <si>
    <t xml:space="preserve">      其他政府性基金债务付息支出</t>
    <phoneticPr fontId="13" type="noConversion"/>
  </si>
  <si>
    <t>十、债务发行费用支出</t>
    <phoneticPr fontId="13" type="noConversion"/>
  </si>
  <si>
    <t xml:space="preserve">      海南省高等级公路车辆通行附加费债务发行费用支出</t>
    <phoneticPr fontId="13" type="noConversion"/>
  </si>
  <si>
    <t xml:space="preserve">      港口建设费债务发行费用支出</t>
    <phoneticPr fontId="13" type="noConversion"/>
  </si>
  <si>
    <t xml:space="preserve">      国家电影事业发展专项资金债务发行费用支出</t>
    <phoneticPr fontId="13" type="noConversion"/>
  </si>
  <si>
    <t xml:space="preserve">      国有土地使用权出让金债务发行费用支出</t>
    <phoneticPr fontId="13" type="noConversion"/>
  </si>
  <si>
    <t xml:space="preserve">      其他地方自行试点项目收益专项债务发行费用支出</t>
    <phoneticPr fontId="13" type="noConversion"/>
  </si>
  <si>
    <t xml:space="preserve">      其他政府性基金债务发行费用支出</t>
    <phoneticPr fontId="13" type="noConversion"/>
  </si>
  <si>
    <t>三、港口建设费收入</t>
    <phoneticPr fontId="13" type="noConversion"/>
  </si>
  <si>
    <t>九、彩票公益金收入</t>
    <phoneticPr fontId="13" type="noConversion"/>
  </si>
  <si>
    <t>收入合计</t>
    <phoneticPr fontId="13" type="noConversion"/>
  </si>
  <si>
    <t>2020年政府性基金调入专项收入预算表</t>
    <phoneticPr fontId="13" type="noConversion"/>
  </si>
  <si>
    <t xml:space="preserve">    环境保护税</t>
    <phoneticPr fontId="13" type="noConversion"/>
  </si>
  <si>
    <t xml:space="preserve">      行政运行</t>
    <phoneticPr fontId="13" type="noConversion"/>
  </si>
  <si>
    <t xml:space="preserve">      发票管理及税务登记</t>
    <phoneticPr fontId="13" type="noConversion"/>
  </si>
  <si>
    <t xml:space="preserve">      口岸管理</t>
    <phoneticPr fontId="13" type="noConversion"/>
  </si>
  <si>
    <t xml:space="preserve">      海关关务</t>
    <phoneticPr fontId="13" type="noConversion"/>
  </si>
  <si>
    <t xml:space="preserve">      关税征管</t>
    <phoneticPr fontId="13" type="noConversion"/>
  </si>
  <si>
    <t xml:space="preserve">      海关监管</t>
    <phoneticPr fontId="13" type="noConversion"/>
  </si>
  <si>
    <t xml:space="preserve">      检验检疫</t>
    <phoneticPr fontId="13" type="noConversion"/>
  </si>
  <si>
    <t xml:space="preserve">      巡视工作</t>
    <phoneticPr fontId="13" type="noConversion"/>
  </si>
  <si>
    <t xml:space="preserve">      商标管理</t>
    <phoneticPr fontId="13" type="noConversion"/>
  </si>
  <si>
    <t xml:space="preserve">      原产地地理标志管理</t>
    <phoneticPr fontId="13" type="noConversion"/>
  </si>
  <si>
    <t xml:space="preserve">    港澳台事务</t>
    <phoneticPr fontId="13" type="noConversion"/>
  </si>
  <si>
    <t xml:space="preserve">      其他港澳台事务支出</t>
    <phoneticPr fontId="13" type="noConversion"/>
  </si>
  <si>
    <t xml:space="preserve">      工会事务</t>
    <phoneticPr fontId="13" type="noConversion"/>
  </si>
  <si>
    <t xml:space="preserve">      公务员事务</t>
    <phoneticPr fontId="13" type="noConversion"/>
  </si>
  <si>
    <t xml:space="preserve">      事业运行</t>
    <phoneticPr fontId="13" type="noConversion"/>
  </si>
  <si>
    <t xml:space="preserve">      其他组织事务支出</t>
    <phoneticPr fontId="13" type="noConversion"/>
  </si>
  <si>
    <t xml:space="preserve">      宣传管理</t>
    <phoneticPr fontId="13" type="noConversion"/>
  </si>
  <si>
    <t xml:space="preserve">      宗教事务</t>
    <phoneticPr fontId="13" type="noConversion"/>
  </si>
  <si>
    <t xml:space="preserve">      华侨事务</t>
    <phoneticPr fontId="13" type="noConversion"/>
  </si>
  <si>
    <t xml:space="preserve">    网信事务</t>
    <phoneticPr fontId="13" type="noConversion"/>
  </si>
  <si>
    <t xml:space="preserve">      行政运行</t>
    <phoneticPr fontId="13" type="noConversion"/>
  </si>
  <si>
    <t xml:space="preserve">      一般行政管理事务</t>
    <phoneticPr fontId="13" type="noConversion"/>
  </si>
  <si>
    <t xml:space="preserve">      机关服务</t>
    <phoneticPr fontId="13" type="noConversion"/>
  </si>
  <si>
    <t xml:space="preserve">      信息安全事务</t>
    <phoneticPr fontId="13" type="noConversion"/>
  </si>
  <si>
    <t xml:space="preserve">      其他网信事务支出</t>
    <phoneticPr fontId="13" type="noConversion"/>
  </si>
  <si>
    <t xml:space="preserve">    市场监督管理事务</t>
    <phoneticPr fontId="13" type="noConversion"/>
  </si>
  <si>
    <t xml:space="preserve">      市场主体管理</t>
    <phoneticPr fontId="13" type="noConversion"/>
  </si>
  <si>
    <t xml:space="preserve">      市场秩序执法</t>
    <phoneticPr fontId="13" type="noConversion"/>
  </si>
  <si>
    <t xml:space="preserve">      信息化建设</t>
    <phoneticPr fontId="13" type="noConversion"/>
  </si>
  <si>
    <t xml:space="preserve">      质量基础</t>
    <phoneticPr fontId="13" type="noConversion"/>
  </si>
  <si>
    <t xml:space="preserve">      药品事务</t>
    <phoneticPr fontId="13" type="noConversion"/>
  </si>
  <si>
    <t xml:space="preserve">      医疗器械事务</t>
    <phoneticPr fontId="13" type="noConversion"/>
  </si>
  <si>
    <t xml:space="preserve">      化妆品事务</t>
    <phoneticPr fontId="13" type="noConversion"/>
  </si>
  <si>
    <t xml:space="preserve">      质量安全件监管</t>
    <phoneticPr fontId="13" type="noConversion"/>
  </si>
  <si>
    <t xml:space="preserve">      食品安全件监管</t>
    <phoneticPr fontId="13" type="noConversion"/>
  </si>
  <si>
    <t xml:space="preserve">      其他市场监督管理事务</t>
    <phoneticPr fontId="13" type="noConversion"/>
  </si>
  <si>
    <t xml:space="preserve">      其他一般公共服务支出</t>
    <phoneticPr fontId="13" type="noConversion"/>
  </si>
  <si>
    <t xml:space="preserve">      对外合作活动</t>
    <phoneticPr fontId="13" type="noConversion"/>
  </si>
  <si>
    <t xml:space="preserve">      边海防</t>
    <phoneticPr fontId="13" type="noConversion"/>
  </si>
  <si>
    <t xml:space="preserve">    武装警察部队</t>
    <phoneticPr fontId="13" type="noConversion"/>
  </si>
  <si>
    <t xml:space="preserve">      武装警察部队</t>
    <phoneticPr fontId="13" type="noConversion"/>
  </si>
  <si>
    <t xml:space="preserve">      其他武装警察部队支出</t>
    <phoneticPr fontId="13" type="noConversion"/>
  </si>
  <si>
    <t xml:space="preserve">      执法办案</t>
    <phoneticPr fontId="13" type="noConversion"/>
  </si>
  <si>
    <t xml:space="preserve">      特别业务</t>
    <phoneticPr fontId="13" type="noConversion"/>
  </si>
  <si>
    <t xml:space="preserve">      特勤业务</t>
    <phoneticPr fontId="13" type="noConversion"/>
  </si>
  <si>
    <t xml:space="preserve">      移民事务</t>
    <phoneticPr fontId="13" type="noConversion"/>
  </si>
  <si>
    <t xml:space="preserve">      其他公安支出</t>
    <phoneticPr fontId="13" type="noConversion"/>
  </si>
  <si>
    <t xml:space="preserve">      检查监督</t>
    <phoneticPr fontId="13" type="noConversion"/>
  </si>
  <si>
    <t xml:space="preserve">      国家统一法律职业资格考试</t>
    <phoneticPr fontId="13" type="noConversion"/>
  </si>
  <si>
    <t xml:space="preserve">      法制建设</t>
    <phoneticPr fontId="13" type="noConversion"/>
  </si>
  <si>
    <t xml:space="preserve">      缉私业务</t>
    <phoneticPr fontId="13" type="noConversion"/>
  </si>
  <si>
    <t xml:space="preserve">    其他公共安全支出</t>
    <phoneticPr fontId="13" type="noConversion"/>
  </si>
  <si>
    <t xml:space="preserve">      其他公共安全支出</t>
    <phoneticPr fontId="13" type="noConversion"/>
  </si>
  <si>
    <t xml:space="preserve">      中等职业教育</t>
    <phoneticPr fontId="13" type="noConversion"/>
  </si>
  <si>
    <t xml:space="preserve">      出国留学教育</t>
    <phoneticPr fontId="13" type="noConversion"/>
  </si>
  <si>
    <t xml:space="preserve">      来华留学教育</t>
    <phoneticPr fontId="13" type="noConversion"/>
  </si>
  <si>
    <t xml:space="preserve">    特殊教育</t>
    <phoneticPr fontId="13" type="noConversion"/>
  </si>
  <si>
    <t xml:space="preserve">      社科基金支出</t>
    <phoneticPr fontId="13" type="noConversion"/>
  </si>
  <si>
    <t xml:space="preserve">      其他社会科学支出</t>
    <phoneticPr fontId="13" type="noConversion"/>
  </si>
  <si>
    <t xml:space="preserve">      其他科技重大项目</t>
    <phoneticPr fontId="13" type="noConversion"/>
  </si>
  <si>
    <t>七、文化旅游体育与传媒支出</t>
    <phoneticPr fontId="13" type="noConversion"/>
  </si>
  <si>
    <t xml:space="preserve">    文化和旅游</t>
    <phoneticPr fontId="13" type="noConversion"/>
  </si>
  <si>
    <t xml:space="preserve">      文化和旅游交流与合作</t>
    <phoneticPr fontId="13" type="noConversion"/>
  </si>
  <si>
    <t xml:space="preserve">      文化和旅游市场管理</t>
    <phoneticPr fontId="13" type="noConversion"/>
  </si>
  <si>
    <t xml:space="preserve">      旅游宣传</t>
    <phoneticPr fontId="13" type="noConversion"/>
  </si>
  <si>
    <t xml:space="preserve">      文化和旅游管理事务</t>
    <phoneticPr fontId="13" type="noConversion"/>
  </si>
  <si>
    <t xml:space="preserve">      其他文化和旅游支出</t>
    <phoneticPr fontId="13" type="noConversion"/>
  </si>
  <si>
    <t xml:space="preserve">    新闻出版电影</t>
    <phoneticPr fontId="13" type="noConversion"/>
  </si>
  <si>
    <t xml:space="preserve">      一般行政管理实务</t>
    <phoneticPr fontId="13" type="noConversion"/>
  </si>
  <si>
    <t xml:space="preserve">      新闻通讯</t>
    <phoneticPr fontId="13" type="noConversion"/>
  </si>
  <si>
    <t xml:space="preserve">      出版发行</t>
    <phoneticPr fontId="13" type="noConversion"/>
  </si>
  <si>
    <t xml:space="preserve">      版权管理</t>
    <phoneticPr fontId="13" type="noConversion"/>
  </si>
  <si>
    <t xml:space="preserve">      电影</t>
    <phoneticPr fontId="13" type="noConversion"/>
  </si>
  <si>
    <t xml:space="preserve">      其他新闻出版电影支出</t>
    <phoneticPr fontId="13" type="noConversion"/>
  </si>
  <si>
    <t xml:space="preserve">    广播电视</t>
    <phoneticPr fontId="13" type="noConversion"/>
  </si>
  <si>
    <t xml:space="preserve">      监测监管</t>
    <phoneticPr fontId="13" type="noConversion"/>
  </si>
  <si>
    <t xml:space="preserve">      其他广播电视支出</t>
    <phoneticPr fontId="13" type="noConversion"/>
  </si>
  <si>
    <t xml:space="preserve">      社会组织管理</t>
    <phoneticPr fontId="13" type="noConversion"/>
  </si>
  <si>
    <t xml:space="preserve">    行政事业单位养老支出</t>
    <phoneticPr fontId="13" type="noConversion"/>
  </si>
  <si>
    <t xml:space="preserve">      行政单位离退休</t>
    <phoneticPr fontId="13" type="noConversion"/>
  </si>
  <si>
    <t xml:space="preserve">      其他行政事业单位养老支出</t>
    <phoneticPr fontId="13" type="noConversion"/>
  </si>
  <si>
    <t xml:space="preserve">      军队转业干部安置</t>
    <phoneticPr fontId="13" type="noConversion"/>
  </si>
  <si>
    <t xml:space="preserve">      康复辅具</t>
    <phoneticPr fontId="13" type="noConversion"/>
  </si>
  <si>
    <t xml:space="preserve">      养老服务</t>
    <phoneticPr fontId="13" type="noConversion"/>
  </si>
  <si>
    <t xml:space="preserve">      交强险增值税补助基金支出</t>
    <phoneticPr fontId="13" type="noConversion"/>
  </si>
  <si>
    <t xml:space="preserve">    退役军人管理事务</t>
    <phoneticPr fontId="13" type="noConversion"/>
  </si>
  <si>
    <t xml:space="preserve">      拥军优属</t>
    <phoneticPr fontId="13" type="noConversion"/>
  </si>
  <si>
    <t xml:space="preserve">      部队供应</t>
    <phoneticPr fontId="13" type="noConversion"/>
  </si>
  <si>
    <t xml:space="preserve">      其他退役军人事务管理支出</t>
    <phoneticPr fontId="13" type="noConversion"/>
  </si>
  <si>
    <t xml:space="preserve">    财政代缴社会保险费支出</t>
    <phoneticPr fontId="13" type="noConversion"/>
  </si>
  <si>
    <t xml:space="preserve">      财政代缴城乡居民基本养老保险费支出</t>
    <phoneticPr fontId="13" type="noConversion"/>
  </si>
  <si>
    <t xml:space="preserve">      财政代缴其他社会保险费支出</t>
    <phoneticPr fontId="13" type="noConversion"/>
  </si>
  <si>
    <t>九、卫生健康支出</t>
    <phoneticPr fontId="13" type="noConversion"/>
  </si>
  <si>
    <t xml:space="preserve">    卫生健康管理事务</t>
    <phoneticPr fontId="13" type="noConversion"/>
  </si>
  <si>
    <t xml:space="preserve">      其他卫生健康管理事务支出</t>
    <phoneticPr fontId="13" type="noConversion"/>
  </si>
  <si>
    <t xml:space="preserve">      妇幼保健医院</t>
    <phoneticPr fontId="13" type="noConversion"/>
  </si>
  <si>
    <t xml:space="preserve">      康复医院</t>
    <phoneticPr fontId="13" type="noConversion"/>
  </si>
  <si>
    <t xml:space="preserve">      重大公共卫生服务</t>
    <phoneticPr fontId="13" type="noConversion"/>
  </si>
  <si>
    <t xml:space="preserve">      财政对职工基本医疗保险基金的补助</t>
    <phoneticPr fontId="13" type="noConversion"/>
  </si>
  <si>
    <t xml:space="preserve">    医疗保障管理事务</t>
    <phoneticPr fontId="13" type="noConversion"/>
  </si>
  <si>
    <t xml:space="preserve">      医疗保障政策管理</t>
    <phoneticPr fontId="13" type="noConversion"/>
  </si>
  <si>
    <t xml:space="preserve">      医疗保障经办事务</t>
    <phoneticPr fontId="13" type="noConversion"/>
  </si>
  <si>
    <t xml:space="preserve">      其他医疗保障管理事务支出</t>
    <phoneticPr fontId="13" type="noConversion"/>
  </si>
  <si>
    <t xml:space="preserve">    老龄卫生健康服务</t>
    <phoneticPr fontId="13" type="noConversion"/>
  </si>
  <si>
    <t xml:space="preserve">      老龄卫生健康服务</t>
    <phoneticPr fontId="13" type="noConversion"/>
  </si>
  <si>
    <t xml:space="preserve">    其他卫生健康支出</t>
    <phoneticPr fontId="13" type="noConversion"/>
  </si>
  <si>
    <t xml:space="preserve">      其他卫生健康支出</t>
    <phoneticPr fontId="13" type="noConversion"/>
  </si>
  <si>
    <t xml:space="preserve">      生态环境保护宣传</t>
    <phoneticPr fontId="13" type="noConversion"/>
  </si>
  <si>
    <t xml:space="preserve">      生态环境国际合作及履约</t>
    <phoneticPr fontId="13" type="noConversion"/>
  </si>
  <si>
    <t xml:space="preserve">      生态环境保护行政许可</t>
    <phoneticPr fontId="13" type="noConversion"/>
  </si>
  <si>
    <t xml:space="preserve">      应对气候变化管理事务</t>
    <phoneticPr fontId="13" type="noConversion"/>
  </si>
  <si>
    <t xml:space="preserve">      停伐补助</t>
    <phoneticPr fontId="13" type="noConversion"/>
  </si>
  <si>
    <t xml:space="preserve">    退耕还林还草</t>
    <phoneticPr fontId="13" type="noConversion"/>
  </si>
  <si>
    <t xml:space="preserve">      其他退耕还林还草支出</t>
    <phoneticPr fontId="13" type="noConversion"/>
  </si>
  <si>
    <t xml:space="preserve">      生态环境监测与信息</t>
    <phoneticPr fontId="13" type="noConversion"/>
  </si>
  <si>
    <t xml:space="preserve">      生态环境执法监察</t>
    <phoneticPr fontId="13" type="noConversion"/>
  </si>
  <si>
    <t xml:space="preserve">      减排专项支出</t>
    <phoneticPr fontId="13" type="noConversion"/>
  </si>
  <si>
    <t xml:space="preserve">      清洁生产专项支出</t>
    <phoneticPr fontId="13" type="noConversion"/>
  </si>
  <si>
    <t xml:space="preserve">        城管执法</t>
    <phoneticPr fontId="13" type="noConversion"/>
  </si>
  <si>
    <t xml:space="preserve">        工程建设国家标准规范编制与监管</t>
    <phoneticPr fontId="13" type="noConversion"/>
  </si>
  <si>
    <t xml:space="preserve">      城乡社区规划与管理</t>
    <phoneticPr fontId="13" type="noConversion"/>
  </si>
  <si>
    <t xml:space="preserve">      农业农村</t>
    <phoneticPr fontId="13" type="noConversion"/>
  </si>
  <si>
    <t xml:space="preserve">        行业业务管理</t>
    <phoneticPr fontId="13" type="noConversion"/>
  </si>
  <si>
    <t xml:space="preserve">        防灾救灾</t>
    <phoneticPr fontId="13" type="noConversion"/>
  </si>
  <si>
    <t xml:space="preserve">        稳定农民收入补贴</t>
    <phoneticPr fontId="13" type="noConversion"/>
  </si>
  <si>
    <t xml:space="preserve">        农业结构调整补贴</t>
    <phoneticPr fontId="13" type="noConversion"/>
  </si>
  <si>
    <t xml:space="preserve">        农业生产发展</t>
    <phoneticPr fontId="13" type="noConversion"/>
  </si>
  <si>
    <t xml:space="preserve">        农业合作经济</t>
    <phoneticPr fontId="13" type="noConversion"/>
  </si>
  <si>
    <t xml:space="preserve">        农村社会事业</t>
    <phoneticPr fontId="13" type="noConversion"/>
  </si>
  <si>
    <t xml:space="preserve">        农田建设</t>
    <phoneticPr fontId="13" type="noConversion"/>
  </si>
  <si>
    <t xml:space="preserve">        其他农业农村支出</t>
    <phoneticPr fontId="13" type="noConversion"/>
  </si>
  <si>
    <t xml:space="preserve">      林业和草原</t>
    <phoneticPr fontId="13" type="noConversion"/>
  </si>
  <si>
    <t xml:space="preserve">        事业机构</t>
    <phoneticPr fontId="13" type="noConversion"/>
  </si>
  <si>
    <t xml:space="preserve">        森林资源培育</t>
    <phoneticPr fontId="13" type="noConversion"/>
  </si>
  <si>
    <t xml:space="preserve">        技术推广与转化</t>
    <phoneticPr fontId="13" type="noConversion"/>
  </si>
  <si>
    <t xml:space="preserve">        自然保护区等管理</t>
    <phoneticPr fontId="13" type="noConversion"/>
  </si>
  <si>
    <t xml:space="preserve">        执法与监督</t>
    <phoneticPr fontId="13" type="noConversion"/>
  </si>
  <si>
    <t xml:space="preserve">        对外合作与交流</t>
    <phoneticPr fontId="13" type="noConversion"/>
  </si>
  <si>
    <t xml:space="preserve">        产业化管理</t>
    <phoneticPr fontId="13" type="noConversion"/>
  </si>
  <si>
    <t xml:space="preserve">        贷款贴息</t>
    <phoneticPr fontId="13" type="noConversion"/>
  </si>
  <si>
    <t xml:space="preserve">        林业草原防灾减灾</t>
    <phoneticPr fontId="13" type="noConversion"/>
  </si>
  <si>
    <t xml:space="preserve">        国家公园</t>
    <phoneticPr fontId="13" type="noConversion"/>
  </si>
  <si>
    <t xml:space="preserve">        草原管理</t>
    <phoneticPr fontId="13" type="noConversion"/>
  </si>
  <si>
    <t xml:space="preserve">        其他林业和草原支出</t>
    <phoneticPr fontId="13" type="noConversion"/>
  </si>
  <si>
    <t xml:space="preserve">        农村水利</t>
    <phoneticPr fontId="13" type="noConversion"/>
  </si>
  <si>
    <t xml:space="preserve">        水利建设征地及移民支出</t>
    <phoneticPr fontId="13" type="noConversion"/>
  </si>
  <si>
    <t xml:space="preserve">        南水北调工程建设</t>
    <phoneticPr fontId="13" type="noConversion"/>
  </si>
  <si>
    <t xml:space="preserve">        南水北调工程管理</t>
    <phoneticPr fontId="13" type="noConversion"/>
  </si>
  <si>
    <t xml:space="preserve">       “三西”农业建设专项补助</t>
    <phoneticPr fontId="13" type="noConversion"/>
  </si>
  <si>
    <t xml:space="preserve">      其他农林水支出</t>
    <phoneticPr fontId="13" type="noConversion"/>
  </si>
  <si>
    <t xml:space="preserve">        其他农林水支出</t>
    <phoneticPr fontId="13" type="noConversion"/>
  </si>
  <si>
    <t>十四、资源勘探工业信息等支出</t>
    <phoneticPr fontId="13" type="noConversion"/>
  </si>
  <si>
    <t xml:space="preserve">        中央企业专项管理</t>
    <phoneticPr fontId="13" type="noConversion"/>
  </si>
  <si>
    <t xml:space="preserve">      其他资源勘探工业信息等支出</t>
    <phoneticPr fontId="13" type="noConversion"/>
  </si>
  <si>
    <t xml:space="preserve">        其他资源勘探工业信息等支出</t>
    <phoneticPr fontId="13" type="noConversion"/>
  </si>
  <si>
    <t xml:space="preserve">        其他商业服务业等支出</t>
    <phoneticPr fontId="13" type="noConversion"/>
  </si>
  <si>
    <t xml:space="preserve">        政策性银行亏损补贴</t>
    <phoneticPr fontId="13" type="noConversion"/>
  </si>
  <si>
    <t xml:space="preserve">        利息费用补贴支出</t>
    <phoneticPr fontId="13" type="noConversion"/>
  </si>
  <si>
    <t>十八、自然资源海洋气象等支出</t>
    <phoneticPr fontId="13" type="noConversion"/>
  </si>
  <si>
    <t xml:space="preserve">      自然资源事务</t>
    <phoneticPr fontId="13" type="noConversion"/>
  </si>
  <si>
    <t xml:space="preserve">        自然资源规划及管理</t>
    <phoneticPr fontId="13" type="noConversion"/>
  </si>
  <si>
    <t xml:space="preserve">        自然资源利用与保护</t>
    <phoneticPr fontId="13" type="noConversion"/>
  </si>
  <si>
    <t xml:space="preserve">        自然资源社会公益服务</t>
    <phoneticPr fontId="13" type="noConversion"/>
  </si>
  <si>
    <t xml:space="preserve">        自然资源行业业务管理</t>
    <phoneticPr fontId="13" type="noConversion"/>
  </si>
  <si>
    <t xml:space="preserve">        自然资源调查与确权登记</t>
    <phoneticPr fontId="13" type="noConversion"/>
  </si>
  <si>
    <t xml:space="preserve">        地质矿产资源与环境调查</t>
    <phoneticPr fontId="13" type="noConversion"/>
  </si>
  <si>
    <t xml:space="preserve">        地质勘查与矿产资源管理</t>
    <phoneticPr fontId="13" type="noConversion"/>
  </si>
  <si>
    <t xml:space="preserve">        海域与海岛管理</t>
    <phoneticPr fontId="13" type="noConversion"/>
  </si>
  <si>
    <t xml:space="preserve">        自然资源国际合作与海洋权益维护</t>
    <phoneticPr fontId="13" type="noConversion"/>
  </si>
  <si>
    <t xml:space="preserve">        自然资源卫星</t>
    <phoneticPr fontId="13" type="noConversion"/>
  </si>
  <si>
    <t xml:space="preserve">        极地考察</t>
    <phoneticPr fontId="13" type="noConversion"/>
  </si>
  <si>
    <t xml:space="preserve">        深海调查与资源开发</t>
    <phoneticPr fontId="13" type="noConversion"/>
  </si>
  <si>
    <t xml:space="preserve">        海港航标维护</t>
    <phoneticPr fontId="13" type="noConversion"/>
  </si>
  <si>
    <t xml:space="preserve">        海水淡化</t>
    <phoneticPr fontId="13" type="noConversion"/>
  </si>
  <si>
    <t xml:space="preserve">        无居民海岛使用金支出</t>
    <phoneticPr fontId="13" type="noConversion"/>
  </si>
  <si>
    <t xml:space="preserve">        海洋战略规划与预警监测</t>
    <phoneticPr fontId="13" type="noConversion"/>
  </si>
  <si>
    <t xml:space="preserve">        基础测绘与地理信息监管</t>
    <phoneticPr fontId="13" type="noConversion"/>
  </si>
  <si>
    <t xml:space="preserve">        其他自然资源事务支出</t>
    <phoneticPr fontId="13" type="noConversion"/>
  </si>
  <si>
    <t xml:space="preserve">      其他自然资源海洋气象等支出</t>
    <phoneticPr fontId="13" type="noConversion"/>
  </si>
  <si>
    <t xml:space="preserve">        老旧小区改造</t>
    <phoneticPr fontId="13" type="noConversion"/>
  </si>
  <si>
    <t xml:space="preserve">        住房租赁市场发展</t>
    <phoneticPr fontId="13" type="noConversion"/>
  </si>
  <si>
    <t xml:space="preserve">        石油储备</t>
    <phoneticPr fontId="13" type="noConversion"/>
  </si>
  <si>
    <t xml:space="preserve">        其他能源储备支出</t>
    <phoneticPr fontId="13" type="noConversion"/>
  </si>
  <si>
    <t xml:space="preserve">        储备粮油补贴</t>
    <phoneticPr fontId="13" type="noConversion"/>
  </si>
  <si>
    <t>二十一、灾害防治及应急管理支出</t>
    <phoneticPr fontId="13" type="noConversion"/>
  </si>
  <si>
    <t xml:space="preserve">     应急管理事务</t>
    <phoneticPr fontId="13" type="noConversion"/>
  </si>
  <si>
    <t xml:space="preserve">       行政运行</t>
    <phoneticPr fontId="13" type="noConversion"/>
  </si>
  <si>
    <t xml:space="preserve">       一般行政管理事务</t>
    <phoneticPr fontId="13" type="noConversion"/>
  </si>
  <si>
    <t xml:space="preserve">       机关服务</t>
    <phoneticPr fontId="13" type="noConversion"/>
  </si>
  <si>
    <t xml:space="preserve">       灾害风险防治</t>
    <phoneticPr fontId="13" type="noConversion"/>
  </si>
  <si>
    <t xml:space="preserve">       国务院安委会专项</t>
    <phoneticPr fontId="13" type="noConversion"/>
  </si>
  <si>
    <t xml:space="preserve">       安全监管</t>
    <phoneticPr fontId="13" type="noConversion"/>
  </si>
  <si>
    <t xml:space="preserve">       安全生产基础</t>
    <phoneticPr fontId="13" type="noConversion"/>
  </si>
  <si>
    <t xml:space="preserve">       应急救援</t>
    <phoneticPr fontId="13" type="noConversion"/>
  </si>
  <si>
    <t xml:space="preserve">       应急管理</t>
    <phoneticPr fontId="13" type="noConversion"/>
  </si>
  <si>
    <t xml:space="preserve">       事业运行</t>
    <phoneticPr fontId="13" type="noConversion"/>
  </si>
  <si>
    <t xml:space="preserve">       其他应急管理支出</t>
    <phoneticPr fontId="13" type="noConversion"/>
  </si>
  <si>
    <t xml:space="preserve">     消防事务</t>
    <phoneticPr fontId="13" type="noConversion"/>
  </si>
  <si>
    <t xml:space="preserve">       一般行政管理实务</t>
    <phoneticPr fontId="13" type="noConversion"/>
  </si>
  <si>
    <t xml:space="preserve">       消防应急救援</t>
    <phoneticPr fontId="13" type="noConversion"/>
  </si>
  <si>
    <t xml:space="preserve">       其他消防事务支出</t>
    <phoneticPr fontId="13" type="noConversion"/>
  </si>
  <si>
    <t xml:space="preserve">     森林消防事务</t>
    <phoneticPr fontId="13" type="noConversion"/>
  </si>
  <si>
    <t xml:space="preserve">       森林消防应急救援</t>
    <phoneticPr fontId="13" type="noConversion"/>
  </si>
  <si>
    <t xml:space="preserve">       其他森林消防事务支出</t>
    <phoneticPr fontId="13" type="noConversion"/>
  </si>
  <si>
    <t xml:space="preserve">     煤矿安全</t>
    <phoneticPr fontId="13" type="noConversion"/>
  </si>
  <si>
    <t xml:space="preserve">       煤矿安全监察事务</t>
    <phoneticPr fontId="13" type="noConversion"/>
  </si>
  <si>
    <t xml:space="preserve">       煤矿应急救援事务</t>
    <phoneticPr fontId="13" type="noConversion"/>
  </si>
  <si>
    <t xml:space="preserve">       其他煤矿安全支出</t>
    <phoneticPr fontId="13" type="noConversion"/>
  </si>
  <si>
    <t xml:space="preserve">     地震事务</t>
    <phoneticPr fontId="13" type="noConversion"/>
  </si>
  <si>
    <t xml:space="preserve">       地震监测</t>
    <phoneticPr fontId="13" type="noConversion"/>
  </si>
  <si>
    <t xml:space="preserve">       地震预测预报</t>
    <phoneticPr fontId="13" type="noConversion"/>
  </si>
  <si>
    <t xml:space="preserve">       地震灾害预防</t>
    <phoneticPr fontId="13" type="noConversion"/>
  </si>
  <si>
    <t xml:space="preserve">       地震应急救援</t>
    <phoneticPr fontId="13" type="noConversion"/>
  </si>
  <si>
    <t xml:space="preserve">       地震环境探察</t>
    <phoneticPr fontId="13" type="noConversion"/>
  </si>
  <si>
    <t xml:space="preserve">       防震减灾信息管理</t>
    <phoneticPr fontId="13" type="noConversion"/>
  </si>
  <si>
    <t xml:space="preserve">       防震减灾基础管理</t>
    <phoneticPr fontId="13" type="noConversion"/>
  </si>
  <si>
    <t xml:space="preserve">       地震事业机构</t>
    <phoneticPr fontId="13" type="noConversion"/>
  </si>
  <si>
    <t xml:space="preserve">       其他地震事务支出</t>
    <phoneticPr fontId="13" type="noConversion"/>
  </si>
  <si>
    <t xml:space="preserve">     自然灾害防治</t>
    <phoneticPr fontId="13" type="noConversion"/>
  </si>
  <si>
    <t xml:space="preserve">       地质灾害防治</t>
    <phoneticPr fontId="13" type="noConversion"/>
  </si>
  <si>
    <t xml:space="preserve">       森林草原防灾减灾</t>
    <phoneticPr fontId="13" type="noConversion"/>
  </si>
  <si>
    <t xml:space="preserve">       其他自然灾害防治支出</t>
    <phoneticPr fontId="13" type="noConversion"/>
  </si>
  <si>
    <t xml:space="preserve">     自然灾害救灾及恢复重建支出</t>
    <phoneticPr fontId="13" type="noConversion"/>
  </si>
  <si>
    <t xml:space="preserve">       中央自然灾害生活补助</t>
    <phoneticPr fontId="13" type="noConversion"/>
  </si>
  <si>
    <t xml:space="preserve">       地方自然灾害生活补助</t>
    <phoneticPr fontId="13" type="noConversion"/>
  </si>
  <si>
    <t xml:space="preserve">       自然灾害救灾补助</t>
    <phoneticPr fontId="13" type="noConversion"/>
  </si>
  <si>
    <t xml:space="preserve">       自然灾害灾后重建补助</t>
    <phoneticPr fontId="13" type="noConversion"/>
  </si>
  <si>
    <t xml:space="preserve">       其他自然灾害救灾及恢复重建支出</t>
    <phoneticPr fontId="13" type="noConversion"/>
  </si>
  <si>
    <t xml:space="preserve">     其他灾害防治及应急管理支出</t>
    <phoneticPr fontId="13" type="noConversion"/>
  </si>
  <si>
    <t>二十二、预备费</t>
    <phoneticPr fontId="13" type="noConversion"/>
  </si>
  <si>
    <t>二十三、债务付息支出</t>
    <phoneticPr fontId="13" type="noConversion"/>
  </si>
  <si>
    <t>二十四、债务发行费用支出</t>
    <phoneticPr fontId="13" type="noConversion"/>
  </si>
  <si>
    <t>二十五、其他支出</t>
    <phoneticPr fontId="13" type="noConversion"/>
  </si>
  <si>
    <t>2020年一般公共预算收支平衡表</t>
    <phoneticPr fontId="13" type="noConversion"/>
  </si>
  <si>
    <t>校验</t>
    <phoneticPr fontId="13" type="noConversion"/>
  </si>
  <si>
    <t>校验</t>
    <phoneticPr fontId="13" type="noConversion"/>
  </si>
  <si>
    <t xml:space="preserve">  上解支出</t>
    <phoneticPr fontId="13" type="noConversion"/>
  </si>
  <si>
    <t xml:space="preserve"> </t>
    <phoneticPr fontId="13" type="noConversion"/>
  </si>
  <si>
    <t xml:space="preserve">      其他返还性收入</t>
    <phoneticPr fontId="13" type="noConversion"/>
  </si>
  <si>
    <t xml:space="preserve">      边境地区转移支付收入</t>
    <phoneticPr fontId="13" type="noConversion"/>
  </si>
  <si>
    <t xml:space="preserve">      一般公共服务共同财政事权转移支付收入</t>
    <phoneticPr fontId="13" type="noConversion"/>
  </si>
  <si>
    <t xml:space="preserve">      外交共同财政事权转移支付收入</t>
    <phoneticPr fontId="13" type="noConversion"/>
  </si>
  <si>
    <t xml:space="preserve">      国防共同财政事权转移支付收入</t>
    <phoneticPr fontId="13" type="noConversion"/>
  </si>
  <si>
    <t xml:space="preserve">      公共安全共同财政事权转移支付收入</t>
    <phoneticPr fontId="13" type="noConversion"/>
  </si>
  <si>
    <t xml:space="preserve">      教育共同财政事权转移支付收入</t>
    <phoneticPr fontId="13" type="noConversion"/>
  </si>
  <si>
    <t xml:space="preserve">      科学技术共同财政事权转移支付收入</t>
    <phoneticPr fontId="13" type="noConversion"/>
  </si>
  <si>
    <t xml:space="preserve">      文化旅游体育与传媒共同财政事权转移支付收入</t>
    <phoneticPr fontId="13" type="noConversion"/>
  </si>
  <si>
    <t xml:space="preserve">      社会保障和就业共同财政事权转移支付收入</t>
    <phoneticPr fontId="13" type="noConversion"/>
  </si>
  <si>
    <t xml:space="preserve">      卫生健康共同财政事权转移支付收入</t>
    <phoneticPr fontId="13" type="noConversion"/>
  </si>
  <si>
    <t xml:space="preserve">      节能环保共同财政事权转移支付收入</t>
    <phoneticPr fontId="13" type="noConversion"/>
  </si>
  <si>
    <t xml:space="preserve">      城乡社区共同财政事权转移支付收入</t>
    <phoneticPr fontId="13" type="noConversion"/>
  </si>
  <si>
    <t xml:space="preserve">      农林水共同财政事权转移支付收入</t>
    <phoneticPr fontId="13" type="noConversion"/>
  </si>
  <si>
    <t xml:space="preserve">      交通运输共同财政事权转移支付收入</t>
    <phoneticPr fontId="13" type="noConversion"/>
  </si>
  <si>
    <t xml:space="preserve">      资源勘探信息等共同财政事权转移支付收入</t>
    <phoneticPr fontId="13" type="noConversion"/>
  </si>
  <si>
    <t xml:space="preserve">      商业服务业等共同财政事权转移支付收入</t>
    <phoneticPr fontId="13" type="noConversion"/>
  </si>
  <si>
    <t xml:space="preserve">      金融共同财政事权转移支付收入</t>
    <phoneticPr fontId="13" type="noConversion"/>
  </si>
  <si>
    <t xml:space="preserve">      自然资源海洋气象等共同财政事权转移支付收入</t>
    <phoneticPr fontId="13" type="noConversion"/>
  </si>
  <si>
    <t xml:space="preserve">      住房保障共同财政事权转移支付收入</t>
    <phoneticPr fontId="13" type="noConversion"/>
  </si>
  <si>
    <t xml:space="preserve">      粮油物资储备共同财政事权转移支付收入</t>
    <phoneticPr fontId="13" type="noConversion"/>
  </si>
  <si>
    <t xml:space="preserve">      其他共同财政事权转移支付收入</t>
    <phoneticPr fontId="13" type="noConversion"/>
  </si>
  <si>
    <t xml:space="preserve">      文化旅游体育与传媒</t>
    <phoneticPr fontId="13" type="noConversion"/>
  </si>
  <si>
    <t xml:space="preserve">      卫生健康</t>
    <phoneticPr fontId="13" type="noConversion"/>
  </si>
  <si>
    <t xml:space="preserve">      自然资源海洋气象等</t>
    <phoneticPr fontId="13" type="noConversion"/>
  </si>
  <si>
    <t xml:space="preserve">    从政府性基金预算调入</t>
    <phoneticPr fontId="13" type="noConversion"/>
  </si>
  <si>
    <t xml:space="preserve">    从国有资本经营预算调入</t>
    <phoneticPr fontId="13" type="noConversion"/>
  </si>
  <si>
    <t xml:space="preserve">  地方政府一般债务还本支出</t>
    <phoneticPr fontId="13" type="noConversion"/>
  </si>
  <si>
    <t xml:space="preserve">    从其他资金调入</t>
    <phoneticPr fontId="13" type="noConversion"/>
  </si>
  <si>
    <t xml:space="preserve">  地方政府一般债务转贷支出</t>
    <phoneticPr fontId="13" type="noConversion"/>
  </si>
  <si>
    <t xml:space="preserve">  地方政府一般债务收入</t>
    <phoneticPr fontId="13" type="noConversion"/>
  </si>
  <si>
    <t xml:space="preserve">  地方政府一般债务转贷收入</t>
    <phoneticPr fontId="13" type="noConversion"/>
  </si>
  <si>
    <t xml:space="preserve">  安排预算稳定调节基金</t>
    <phoneticPr fontId="13" type="noConversion"/>
  </si>
  <si>
    <t xml:space="preserve">  补充预算周转金</t>
    <phoneticPr fontId="13" type="noConversion"/>
  </si>
  <si>
    <t xml:space="preserve">  动用预算稳定调节基金</t>
    <phoneticPr fontId="13" type="noConversion"/>
  </si>
  <si>
    <t xml:space="preserve">    民族事务</t>
    <phoneticPr fontId="13" type="noConversion"/>
  </si>
  <si>
    <t xml:space="preserve">    网信事务</t>
    <phoneticPr fontId="13" type="noConversion"/>
  </si>
  <si>
    <t xml:space="preserve">    市场监督管理事务</t>
    <phoneticPr fontId="13" type="noConversion"/>
  </si>
  <si>
    <t xml:space="preserve">    武装警察部队</t>
    <phoneticPr fontId="13" type="noConversion"/>
  </si>
  <si>
    <t>七、文化旅游体育与传媒支出</t>
    <phoneticPr fontId="13" type="noConversion"/>
  </si>
  <si>
    <t xml:space="preserve">    文化和旅游</t>
    <phoneticPr fontId="13" type="noConversion"/>
  </si>
  <si>
    <t xml:space="preserve">    新闻出版电影</t>
    <phoneticPr fontId="13" type="noConversion"/>
  </si>
  <si>
    <t xml:space="preserve">    广播电视</t>
    <phoneticPr fontId="13" type="noConversion"/>
  </si>
  <si>
    <t xml:space="preserve">    财政对基本养老保险基金的补助</t>
    <phoneticPr fontId="13" type="noConversion"/>
  </si>
  <si>
    <t xml:space="preserve">    财政对其他社会保险基金的补助</t>
    <phoneticPr fontId="13" type="noConversion"/>
  </si>
  <si>
    <t xml:space="preserve">    退役军人管理事务</t>
    <phoneticPr fontId="13" type="noConversion"/>
  </si>
  <si>
    <t>九、卫生健康支出</t>
    <phoneticPr fontId="13" type="noConversion"/>
  </si>
  <si>
    <t xml:space="preserve">    卫生健康管理事务</t>
    <phoneticPr fontId="13" type="noConversion"/>
  </si>
  <si>
    <t xml:space="preserve">    老龄卫生健康事务</t>
    <phoneticPr fontId="13" type="noConversion"/>
  </si>
  <si>
    <t xml:space="preserve">    其他卫生健康支出</t>
    <phoneticPr fontId="13" type="noConversion"/>
  </si>
  <si>
    <t xml:space="preserve">    退耕还林还草</t>
    <phoneticPr fontId="13" type="noConversion"/>
  </si>
  <si>
    <t xml:space="preserve">      农业农村</t>
    <phoneticPr fontId="13" type="noConversion"/>
  </si>
  <si>
    <t xml:space="preserve">      林业和草原</t>
    <phoneticPr fontId="13" type="noConversion"/>
  </si>
  <si>
    <t xml:space="preserve">      其他农林水支出</t>
    <phoneticPr fontId="13" type="noConversion"/>
  </si>
  <si>
    <t xml:space="preserve">      其他资源勘探工业信息等支出</t>
    <phoneticPr fontId="13" type="noConversion"/>
  </si>
  <si>
    <t>十八、自然资源海洋气象等支出</t>
    <phoneticPr fontId="13" type="noConversion"/>
  </si>
  <si>
    <t xml:space="preserve">      自然资源事务</t>
    <phoneticPr fontId="13" type="noConversion"/>
  </si>
  <si>
    <t xml:space="preserve">      其他自然资源海洋气象等支出</t>
    <phoneticPr fontId="13" type="noConversion"/>
  </si>
  <si>
    <t>二十一、灾害防治及应急管理支出</t>
    <phoneticPr fontId="13" type="noConversion"/>
  </si>
  <si>
    <t xml:space="preserve">      应急管理事务</t>
    <phoneticPr fontId="13" type="noConversion"/>
  </si>
  <si>
    <t xml:space="preserve">      消防事务</t>
    <phoneticPr fontId="13" type="noConversion"/>
  </si>
  <si>
    <t xml:space="preserve">      森林消防事务</t>
    <phoneticPr fontId="13" type="noConversion"/>
  </si>
  <si>
    <t xml:space="preserve">      煤矿安全</t>
    <phoneticPr fontId="13" type="noConversion"/>
  </si>
  <si>
    <t xml:space="preserve">      地震事务</t>
    <phoneticPr fontId="13" type="noConversion"/>
  </si>
  <si>
    <t xml:space="preserve">      自然灾害防治</t>
    <phoneticPr fontId="13" type="noConversion"/>
  </si>
  <si>
    <t xml:space="preserve">      自然灾害救灾及恢复重建支出</t>
    <phoneticPr fontId="13" type="noConversion"/>
  </si>
  <si>
    <t xml:space="preserve">      其他灾害防治及应急管理支出</t>
    <phoneticPr fontId="13" type="noConversion"/>
  </si>
  <si>
    <t>二十二、预备费</t>
    <phoneticPr fontId="13" type="noConversion"/>
  </si>
  <si>
    <t>二十三、债务付息支出</t>
    <phoneticPr fontId="13" type="noConversion"/>
  </si>
  <si>
    <t>二十四、债务发行费用支出</t>
    <phoneticPr fontId="13" type="noConversion"/>
  </si>
  <si>
    <t>二十五、其他支出</t>
    <phoneticPr fontId="13" type="noConversion"/>
  </si>
  <si>
    <t>全省合计</t>
    <phoneticPr fontId="13" type="noConversion"/>
  </si>
  <si>
    <t>南昌市</t>
    <phoneticPr fontId="13" type="noConversion"/>
  </si>
  <si>
    <t>南昌市本级</t>
    <phoneticPr fontId="13" type="noConversion"/>
  </si>
  <si>
    <t>区县级合计</t>
    <phoneticPr fontId="13" type="noConversion"/>
  </si>
  <si>
    <t>红谷滩区</t>
    <phoneticPr fontId="13" type="noConversion"/>
  </si>
  <si>
    <t>萍乡市</t>
    <phoneticPr fontId="13" type="noConversion"/>
  </si>
  <si>
    <t>萍乡市本级</t>
    <phoneticPr fontId="13" type="noConversion"/>
  </si>
  <si>
    <t>吉安市</t>
    <phoneticPr fontId="13" type="noConversion"/>
  </si>
  <si>
    <t>吉安市本级</t>
    <phoneticPr fontId="13" type="noConversion"/>
  </si>
  <si>
    <t>县级小计</t>
    <phoneticPr fontId="13" type="noConversion"/>
  </si>
  <si>
    <t>宜春市</t>
    <phoneticPr fontId="13" type="noConversion"/>
  </si>
  <si>
    <t>宜丰县</t>
    <phoneticPr fontId="13" type="noConversion"/>
  </si>
  <si>
    <t>抚州市</t>
    <phoneticPr fontId="13" type="noConversion"/>
  </si>
  <si>
    <t>抚州市本级</t>
    <phoneticPr fontId="13" type="noConversion"/>
  </si>
  <si>
    <t>上饶市</t>
    <phoneticPr fontId="13" type="noConversion"/>
  </si>
  <si>
    <t>上饶市本级</t>
    <phoneticPr fontId="13" type="noConversion"/>
  </si>
  <si>
    <t>广丰县</t>
    <phoneticPr fontId="13" type="noConversion"/>
  </si>
  <si>
    <t>东湖区</t>
    <phoneticPr fontId="13" type="noConversion"/>
  </si>
  <si>
    <t>西湖区</t>
    <phoneticPr fontId="13" type="noConversion"/>
  </si>
  <si>
    <t>青云谱区</t>
    <phoneticPr fontId="13" type="noConversion"/>
  </si>
  <si>
    <t>湾里区</t>
    <phoneticPr fontId="13" type="noConversion"/>
  </si>
  <si>
    <t>南昌高新区</t>
    <phoneticPr fontId="13" type="noConversion"/>
  </si>
  <si>
    <t>昌北区</t>
    <phoneticPr fontId="13" type="noConversion"/>
  </si>
  <si>
    <t>青山湖区</t>
    <phoneticPr fontId="13" type="noConversion"/>
  </si>
  <si>
    <t>南昌县</t>
    <phoneticPr fontId="13" type="noConversion"/>
  </si>
  <si>
    <t>新建县</t>
    <phoneticPr fontId="13" type="noConversion"/>
  </si>
  <si>
    <t>安义县</t>
    <phoneticPr fontId="13" type="noConversion"/>
  </si>
  <si>
    <t>进贤县</t>
    <phoneticPr fontId="13" type="noConversion"/>
  </si>
  <si>
    <t>景德镇市</t>
    <phoneticPr fontId="13" type="noConversion"/>
  </si>
  <si>
    <t>景德镇市本级</t>
    <phoneticPr fontId="13" type="noConversion"/>
  </si>
  <si>
    <t>高新科技园</t>
    <phoneticPr fontId="13" type="noConversion"/>
  </si>
  <si>
    <t>区县级合计</t>
    <phoneticPr fontId="13" type="noConversion"/>
  </si>
  <si>
    <t>安源区</t>
    <phoneticPr fontId="13" type="noConversion"/>
  </si>
  <si>
    <t>萍乡开发区</t>
    <phoneticPr fontId="13" type="noConversion"/>
  </si>
  <si>
    <t>湘东区</t>
    <phoneticPr fontId="13" type="noConversion"/>
  </si>
  <si>
    <t>莲花县</t>
    <phoneticPr fontId="13" type="noConversion"/>
  </si>
  <si>
    <t>上栗县</t>
    <phoneticPr fontId="13" type="noConversion"/>
  </si>
  <si>
    <t>芦溪县</t>
    <phoneticPr fontId="13" type="noConversion"/>
  </si>
  <si>
    <t>九江市</t>
    <phoneticPr fontId="13" type="noConversion"/>
  </si>
  <si>
    <t>九江市本级</t>
    <phoneticPr fontId="13" type="noConversion"/>
  </si>
  <si>
    <t>九江开发区</t>
    <phoneticPr fontId="13" type="noConversion"/>
  </si>
  <si>
    <t>濂溪区</t>
    <phoneticPr fontId="13" type="noConversion"/>
  </si>
  <si>
    <t>浔阳区</t>
    <phoneticPr fontId="13" type="noConversion"/>
  </si>
  <si>
    <t>柴桑区</t>
    <phoneticPr fontId="13" type="noConversion"/>
  </si>
  <si>
    <t>武宁县</t>
    <phoneticPr fontId="13" type="noConversion"/>
  </si>
  <si>
    <t>修水县</t>
    <phoneticPr fontId="13" type="noConversion"/>
  </si>
  <si>
    <t>永修县</t>
    <phoneticPr fontId="13" type="noConversion"/>
  </si>
  <si>
    <t>德安县</t>
    <phoneticPr fontId="13" type="noConversion"/>
  </si>
  <si>
    <t>庐山市</t>
    <phoneticPr fontId="13" type="noConversion"/>
  </si>
  <si>
    <t>庐山管理局</t>
    <phoneticPr fontId="13" type="noConversion"/>
  </si>
  <si>
    <t>都昌县</t>
    <phoneticPr fontId="13" type="noConversion"/>
  </si>
  <si>
    <t>湖口县</t>
    <phoneticPr fontId="13" type="noConversion"/>
  </si>
  <si>
    <t>彭泽县</t>
    <phoneticPr fontId="13" type="noConversion"/>
  </si>
  <si>
    <t>瑞昌市</t>
    <phoneticPr fontId="13" type="noConversion"/>
  </si>
  <si>
    <t>共青城市</t>
    <phoneticPr fontId="13" type="noConversion"/>
  </si>
  <si>
    <t>新余市</t>
    <phoneticPr fontId="13" type="noConversion"/>
  </si>
  <si>
    <t>新余市本级</t>
    <phoneticPr fontId="13" type="noConversion"/>
  </si>
  <si>
    <t>渝水区</t>
    <phoneticPr fontId="13" type="noConversion"/>
  </si>
  <si>
    <t>仙女湖区</t>
    <phoneticPr fontId="13" type="noConversion"/>
  </si>
  <si>
    <t>新余高新区</t>
    <phoneticPr fontId="13" type="noConversion"/>
  </si>
  <si>
    <t>分宜县</t>
    <phoneticPr fontId="13" type="noConversion"/>
  </si>
  <si>
    <t>鹰潭市</t>
    <phoneticPr fontId="13" type="noConversion"/>
  </si>
  <si>
    <t>鹰潭市本级</t>
    <phoneticPr fontId="13" type="noConversion"/>
  </si>
  <si>
    <t>鹰潭工业园</t>
    <phoneticPr fontId="13" type="noConversion"/>
  </si>
  <si>
    <t>月湖区</t>
    <phoneticPr fontId="13" type="noConversion"/>
  </si>
  <si>
    <t>龙虎山风景区</t>
    <phoneticPr fontId="13" type="noConversion"/>
  </si>
  <si>
    <t>余江县</t>
    <phoneticPr fontId="13" type="noConversion"/>
  </si>
  <si>
    <t>贵溪市</t>
    <phoneticPr fontId="13" type="noConversion"/>
  </si>
  <si>
    <t>赣州市</t>
    <phoneticPr fontId="13" type="noConversion"/>
  </si>
  <si>
    <t>赣州市本级</t>
    <phoneticPr fontId="13" type="noConversion"/>
  </si>
  <si>
    <t>吉安高新区</t>
    <phoneticPr fontId="13" type="noConversion"/>
  </si>
  <si>
    <t>宜春市本级</t>
    <phoneticPr fontId="13" type="noConversion"/>
  </si>
  <si>
    <t>区县级合计</t>
    <phoneticPr fontId="13" type="noConversion"/>
  </si>
  <si>
    <t>环境保护税</t>
    <phoneticPr fontId="13" type="noConversion"/>
  </si>
  <si>
    <t>文化旅游体育与传媒</t>
    <phoneticPr fontId="13" type="noConversion"/>
  </si>
  <si>
    <t>卫生健康</t>
    <phoneticPr fontId="13" type="noConversion"/>
  </si>
  <si>
    <t>自然资源海洋气象等</t>
    <phoneticPr fontId="13" type="noConversion"/>
  </si>
  <si>
    <t>灾害防治及应急管理</t>
    <phoneticPr fontId="13" type="noConversion"/>
  </si>
  <si>
    <t xml:space="preserve">   国家电影事业发展专项资金安排的支出</t>
    <phoneticPr fontId="13" type="noConversion"/>
  </si>
  <si>
    <t xml:space="preserve">   旅游发展基金支出</t>
    <phoneticPr fontId="13" type="noConversion"/>
  </si>
  <si>
    <t xml:space="preserve">   国家电影事业发展专项资金对应专项债务收入安排的支出</t>
    <phoneticPr fontId="13" type="noConversion"/>
  </si>
  <si>
    <t xml:space="preserve">    小型水库移民扶助基金安排的支出</t>
    <phoneticPr fontId="13" type="noConversion"/>
  </si>
  <si>
    <t xml:space="preserve">    小型水库移民扶助基金对应专项债务收入安排的支出</t>
    <phoneticPr fontId="13" type="noConversion"/>
  </si>
  <si>
    <t xml:space="preserve">    农业土地开发资金安排的支出</t>
    <phoneticPr fontId="13" type="noConversion"/>
  </si>
  <si>
    <t xml:space="preserve">    城市基础设施配套费安排的支出</t>
    <phoneticPr fontId="13" type="noConversion"/>
  </si>
  <si>
    <t xml:space="preserve">    污水处理费收入安排的支出</t>
    <phoneticPr fontId="13" type="noConversion"/>
  </si>
  <si>
    <t xml:space="preserve">    土地储备专项债券收入安排的支出</t>
    <phoneticPr fontId="13" type="noConversion"/>
  </si>
  <si>
    <t xml:space="preserve">    棚户区改造专项债券收入安排的支出</t>
    <phoneticPr fontId="13" type="noConversion"/>
  </si>
  <si>
    <t xml:space="preserve">    城市基础设施配套费对应专项债务收入安排的支出</t>
    <phoneticPr fontId="13" type="noConversion"/>
  </si>
  <si>
    <t xml:space="preserve">    污水处理费对应专项债务收入安排的支出</t>
    <phoneticPr fontId="13" type="noConversion"/>
  </si>
  <si>
    <t xml:space="preserve">    国有土地使用权出让收入对应专项债务收入安排的支出</t>
    <phoneticPr fontId="13" type="noConversion"/>
  </si>
  <si>
    <t xml:space="preserve">    大中型水库库区基金安排的支出</t>
    <phoneticPr fontId="13" type="noConversion"/>
  </si>
  <si>
    <t xml:space="preserve">    国家重大水利工程建设基金安排的支出</t>
    <phoneticPr fontId="13" type="noConversion"/>
  </si>
  <si>
    <t xml:space="preserve">    大中型水库库区基金对应专项债务收入安排的支出</t>
    <phoneticPr fontId="13" type="noConversion"/>
  </si>
  <si>
    <t xml:space="preserve">    国家重大水利工程建设基金对应专项债务收入安排的支出</t>
    <phoneticPr fontId="13" type="noConversion"/>
  </si>
  <si>
    <t xml:space="preserve">    海南省高等级公路车辆通行附加费安排的支出</t>
    <phoneticPr fontId="13" type="noConversion"/>
  </si>
  <si>
    <t xml:space="preserve">    车辆通行费安排的支出</t>
    <phoneticPr fontId="13" type="noConversion"/>
  </si>
  <si>
    <t xml:space="preserve">    港口建设费安排的支出</t>
    <phoneticPr fontId="13" type="noConversion"/>
  </si>
  <si>
    <t xml:space="preserve">    海南省高等级公路车辆通行附加费对应专项债务收入安排的支出</t>
    <phoneticPr fontId="13" type="noConversion"/>
  </si>
  <si>
    <t xml:space="preserve">    政府收费公路专项债券收入安排的支出</t>
    <phoneticPr fontId="13" type="noConversion"/>
  </si>
  <si>
    <t xml:space="preserve">    车辆通行费对应专项债务收入安排的支出</t>
    <phoneticPr fontId="13" type="noConversion"/>
  </si>
  <si>
    <t xml:space="preserve">    港口建设费对应专项债务收入安排的支出</t>
    <phoneticPr fontId="13" type="noConversion"/>
  </si>
  <si>
    <t>八、其他支出</t>
    <phoneticPr fontId="13" type="noConversion"/>
  </si>
  <si>
    <t xml:space="preserve">    彩票公益金安排的支出</t>
    <phoneticPr fontId="13" type="noConversion"/>
  </si>
  <si>
    <t>九、债务付息支出</t>
    <phoneticPr fontId="13" type="noConversion"/>
  </si>
  <si>
    <t>十、债务发行费用支出</t>
    <phoneticPr fontId="13" type="noConversion"/>
  </si>
  <si>
    <t xml:space="preserve"> 地方政府专项债务还本支出</t>
    <phoneticPr fontId="13" type="noConversion"/>
  </si>
  <si>
    <t xml:space="preserve"> 地方政府专项债务转贷支出</t>
    <phoneticPr fontId="13" type="noConversion"/>
  </si>
  <si>
    <t xml:space="preserve">    建材企业利润收入</t>
    <phoneticPr fontId="13" type="noConversion"/>
  </si>
  <si>
    <t>社会保险基金支出</t>
    <phoneticPr fontId="13" type="noConversion"/>
  </si>
  <si>
    <t xml:space="preserve">    企业职工基本养老保险基金支出</t>
    <phoneticPr fontId="13" type="noConversion"/>
  </si>
  <si>
    <t xml:space="preserve">       医疗补助金</t>
    <phoneticPr fontId="13" type="noConversion"/>
  </si>
  <si>
    <t>人大</t>
    <phoneticPr fontId="13" type="noConversion"/>
  </si>
  <si>
    <t>2020年</t>
    <phoneticPr fontId="13" type="noConversion"/>
  </si>
  <si>
    <t>单一比例</t>
    <phoneticPr fontId="13" type="noConversion"/>
  </si>
  <si>
    <t xml:space="preserve">    三峡水库库区基金支出</t>
    <phoneticPr fontId="13" type="noConversion"/>
  </si>
  <si>
    <t>一、文化旅游体育与传媒支出</t>
    <phoneticPr fontId="13" type="noConversion"/>
  </si>
  <si>
    <t>地区编码</t>
  </si>
  <si>
    <t>新增一般债务限额</t>
  </si>
  <si>
    <t>新增专项债务限额</t>
  </si>
  <si>
    <t>新增土地储备专项债务限额</t>
  </si>
  <si>
    <t>新增收费公路专项债务限额</t>
  </si>
  <si>
    <t>新增棚改专项债务限额</t>
  </si>
  <si>
    <t>新增其他专项债务限额</t>
  </si>
  <si>
    <t>360427</t>
  </si>
  <si>
    <t xml:space="preserve">    庐山市</t>
  </si>
  <si>
    <t>2019年度限额下达表</t>
  </si>
  <si>
    <t>下达日期</t>
  </si>
  <si>
    <t>下达类型</t>
  </si>
  <si>
    <t>债务总限额</t>
  </si>
  <si>
    <t>新增债务限额</t>
  </si>
  <si>
    <t>一般债务总限额</t>
  </si>
  <si>
    <t>专项债务总限额</t>
  </si>
  <si>
    <t>其中：新增外债限额</t>
  </si>
  <si>
    <t>庐山市</t>
  </si>
  <si>
    <t>2019-07-09</t>
  </si>
  <si>
    <t>调整</t>
  </si>
  <si>
    <t>2019-07-05</t>
  </si>
  <si>
    <t>分解</t>
  </si>
  <si>
    <t>庐山市小计</t>
  </si>
  <si>
    <t>截止2019年12月政府性债务汇总表（分地区）</t>
  </si>
  <si>
    <t>地区</t>
  </si>
  <si>
    <t>行政级次</t>
  </si>
  <si>
    <t>政府性债务总计</t>
  </si>
  <si>
    <t>政府债务</t>
  </si>
  <si>
    <t>政府或有债务</t>
  </si>
  <si>
    <t>一般债务</t>
  </si>
  <si>
    <t>专项债务</t>
  </si>
  <si>
    <t>政府负有担保责任的债务</t>
  </si>
  <si>
    <t>政府可能承担一定救助责任的债务</t>
  </si>
  <si>
    <t>清理甄别存量一般债务</t>
  </si>
  <si>
    <t>一般债券</t>
  </si>
  <si>
    <t>清理甄别存量专项债务</t>
  </si>
  <si>
    <t>专项债券</t>
  </si>
  <si>
    <t>县级</t>
  </si>
</sst>
</file>

<file path=xl/styles.xml><?xml version="1.0" encoding="utf-8"?>
<styleSheet xmlns="http://schemas.openxmlformats.org/spreadsheetml/2006/main">
  <numFmts count="3">
    <numFmt numFmtId="176" formatCode="0_ "/>
    <numFmt numFmtId="177" formatCode="0.0_ "/>
    <numFmt numFmtId="178" formatCode="0.00_ "/>
  </numFmts>
  <fonts count="62">
    <font>
      <sz val="12"/>
      <name val="宋体"/>
      <charset val="134"/>
    </font>
    <font>
      <sz val="11"/>
      <color theme="1"/>
      <name val="宋体"/>
      <family val="2"/>
      <charset val="134"/>
      <scheme val="minor"/>
    </font>
    <font>
      <b/>
      <sz val="12"/>
      <name val="宋体"/>
      <family val="3"/>
      <charset val="134"/>
    </font>
    <font>
      <sz val="12"/>
      <name val="黑体"/>
      <family val="3"/>
      <charset val="134"/>
    </font>
    <font>
      <b/>
      <sz val="16"/>
      <name val="黑体"/>
      <family val="3"/>
      <charset val="134"/>
    </font>
    <font>
      <sz val="10"/>
      <name val="宋体"/>
      <family val="3"/>
      <charset val="134"/>
    </font>
    <font>
      <b/>
      <sz val="10"/>
      <name val="宋体"/>
      <family val="3"/>
      <charset val="134"/>
    </font>
    <font>
      <sz val="11"/>
      <name val="宋体"/>
      <family val="3"/>
      <charset val="134"/>
    </font>
    <font>
      <sz val="11"/>
      <name val="Times New Roman"/>
      <family val="1"/>
    </font>
    <font>
      <b/>
      <sz val="11"/>
      <name val="宋体"/>
      <family val="3"/>
      <charset val="134"/>
    </font>
    <font>
      <sz val="10"/>
      <name val="Times New Roman"/>
      <family val="1"/>
    </font>
    <font>
      <b/>
      <sz val="10"/>
      <name val="Times New Roman"/>
      <family val="1"/>
    </font>
    <font>
      <b/>
      <sz val="14"/>
      <name val="宋体"/>
      <family val="3"/>
      <charset val="134"/>
    </font>
    <font>
      <sz val="9"/>
      <name val="宋体"/>
      <family val="3"/>
      <charset val="134"/>
    </font>
    <font>
      <sz val="18"/>
      <name val="宋体"/>
      <family val="3"/>
      <charset val="134"/>
    </font>
    <font>
      <b/>
      <sz val="9"/>
      <name val="宋体"/>
      <family val="3"/>
      <charset val="134"/>
    </font>
    <font>
      <sz val="16"/>
      <name val="黑体"/>
      <family val="3"/>
      <charset val="134"/>
    </font>
    <font>
      <sz val="14"/>
      <name val="宋体"/>
      <family val="3"/>
      <charset val="134"/>
    </font>
    <font>
      <b/>
      <sz val="24"/>
      <name val="黑体"/>
      <family val="3"/>
      <charset val="134"/>
    </font>
    <font>
      <sz val="18"/>
      <name val="黑体"/>
      <family val="3"/>
      <charset val="134"/>
    </font>
    <font>
      <sz val="16"/>
      <name val="楷体_GB2312"/>
      <family val="3"/>
      <charset val="134"/>
    </font>
    <font>
      <sz val="48"/>
      <name val="黑体"/>
      <family val="3"/>
      <charset val="134"/>
    </font>
    <font>
      <sz val="22"/>
      <name val="楷体_GB2312"/>
      <family val="3"/>
      <charset val="134"/>
    </font>
    <font>
      <sz val="12"/>
      <name val="宋体"/>
      <family val="3"/>
      <charset val="134"/>
    </font>
    <font>
      <b/>
      <sz val="12"/>
      <name val="宋体"/>
      <family val="3"/>
      <charset val="134"/>
    </font>
    <font>
      <sz val="10"/>
      <name val="宋体"/>
      <family val="3"/>
      <charset val="134"/>
      <scheme val="major"/>
    </font>
    <font>
      <b/>
      <sz val="10"/>
      <name val="宋体"/>
      <family val="3"/>
      <charset val="134"/>
      <scheme val="major"/>
    </font>
    <font>
      <sz val="11"/>
      <name val="宋体"/>
      <family val="3"/>
      <charset val="134"/>
      <scheme val="minor"/>
    </font>
    <font>
      <sz val="12"/>
      <color rgb="FFFF0000"/>
      <name val="宋体"/>
      <family val="3"/>
      <charset val="134"/>
    </font>
    <font>
      <sz val="9"/>
      <color rgb="FFFF0000"/>
      <name val="宋体"/>
      <family val="3"/>
      <charset val="134"/>
    </font>
    <font>
      <sz val="10"/>
      <color rgb="FFFF0000"/>
      <name val="宋体"/>
      <family val="3"/>
      <charset val="134"/>
    </font>
    <font>
      <sz val="11"/>
      <color rgb="FFFF0000"/>
      <name val="宋体"/>
      <family val="3"/>
      <charset val="134"/>
    </font>
    <font>
      <sz val="11"/>
      <color theme="1"/>
      <name val="宋体"/>
      <family val="3"/>
      <charset val="134"/>
    </font>
    <font>
      <b/>
      <sz val="9"/>
      <color indexed="81"/>
      <name val="宋体"/>
      <family val="3"/>
      <charset val="134"/>
    </font>
    <font>
      <sz val="10"/>
      <name val="Arial"/>
      <family val="2"/>
    </font>
    <font>
      <sz val="11"/>
      <color indexed="8"/>
      <name val="宋体"/>
      <family val="3"/>
      <charset val="134"/>
    </font>
    <font>
      <sz val="11"/>
      <color theme="1"/>
      <name val="宋体"/>
      <family val="3"/>
      <charset val="134"/>
      <scheme val="minor"/>
    </font>
    <font>
      <sz val="11"/>
      <color theme="1"/>
      <name val="Tahoma"/>
      <family val="2"/>
      <charset val="134"/>
    </font>
    <font>
      <sz val="11"/>
      <color indexed="6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9"/>
      <name val="宋体"/>
      <family val="3"/>
      <charset val="134"/>
    </font>
    <font>
      <b/>
      <sz val="18"/>
      <color indexed="56"/>
      <name val="宋体"/>
      <family val="3"/>
      <charset val="134"/>
    </font>
    <font>
      <sz val="11"/>
      <color indexed="20"/>
      <name val="宋体"/>
      <family val="3"/>
      <charset val="134"/>
    </font>
    <font>
      <sz val="11"/>
      <color indexed="17"/>
      <name val="宋体"/>
      <family val="3"/>
      <charset val="134"/>
    </font>
    <font>
      <sz val="11"/>
      <color indexed="52"/>
      <name val="宋体"/>
      <family val="3"/>
      <charset val="134"/>
    </font>
    <font>
      <b/>
      <sz val="11"/>
      <color indexed="8"/>
      <name val="宋体"/>
      <family val="3"/>
      <charset val="134"/>
    </font>
    <font>
      <sz val="11"/>
      <color indexed="60"/>
      <name val="宋体"/>
      <family val="3"/>
      <charset val="134"/>
    </font>
    <font>
      <b/>
      <sz val="11"/>
      <color indexed="63"/>
      <name val="宋体"/>
      <family val="3"/>
      <charset val="134"/>
    </font>
    <font>
      <b/>
      <sz val="11"/>
      <color indexed="9"/>
      <name val="宋体"/>
      <family val="3"/>
      <charset val="134"/>
    </font>
    <font>
      <sz val="11"/>
      <color indexed="10"/>
      <name val="宋体"/>
      <family val="3"/>
      <charset val="134"/>
    </font>
    <font>
      <b/>
      <sz val="11"/>
      <color indexed="52"/>
      <name val="宋体"/>
      <family val="3"/>
      <charset val="134"/>
    </font>
    <font>
      <sz val="10"/>
      <name val="宋体"/>
      <family val="3"/>
      <charset val="134"/>
    </font>
    <font>
      <sz val="11"/>
      <color indexed="8"/>
      <name val="宋体"/>
      <family val="2"/>
      <charset val="1"/>
      <scheme val="minor"/>
    </font>
    <font>
      <b/>
      <sz val="15"/>
      <name val="微软雅黑"/>
      <family val="2"/>
      <charset val="134"/>
    </font>
    <font>
      <sz val="9"/>
      <name val="SimSun"/>
      <charset val="134"/>
    </font>
    <font>
      <b/>
      <sz val="20"/>
      <name val="SimSun"/>
      <charset val="134"/>
    </font>
    <font>
      <b/>
      <sz val="11"/>
      <name val="SimSun"/>
      <charset val="134"/>
    </font>
    <font>
      <sz val="11"/>
      <name val="SimSun"/>
      <charset val="134"/>
    </font>
    <font>
      <sz val="10"/>
      <name val="SimSun"/>
      <charset val="134"/>
    </font>
  </fonts>
  <fills count="2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FFFFFF"/>
        <bgColor rgb="FFFFFFFF"/>
      </patternFill>
    </fill>
    <fill>
      <patternFill patternType="solid">
        <fgColor rgb="FF99CCFF"/>
        <bgColor rgb="FF99CCFF"/>
      </patternFill>
    </fill>
    <fill>
      <patternFill patternType="solid">
        <fgColor rgb="FFF4F4F4"/>
        <bgColor rgb="FFF4F4F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14">
    <xf numFmtId="0" fontId="0" fillId="0" borderId="0"/>
    <xf numFmtId="9" fontId="23" fillId="0" borderId="0" applyFont="0" applyFill="0" applyBorder="0" applyAlignment="0" applyProtection="0">
      <alignment vertical="center"/>
    </xf>
    <xf numFmtId="0" fontId="1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13" fillId="0" borderId="0"/>
    <xf numFmtId="0" fontId="13" fillId="0" borderId="0"/>
    <xf numFmtId="0" fontId="34"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35" fillId="0" borderId="0">
      <alignment vertical="center"/>
    </xf>
    <xf numFmtId="0" fontId="23" fillId="0" borderId="0"/>
    <xf numFmtId="0" fontId="23" fillId="0" borderId="0"/>
    <xf numFmtId="0" fontId="23" fillId="0" borderId="0"/>
    <xf numFmtId="0" fontId="23" fillId="0" borderId="0"/>
    <xf numFmtId="0" fontId="36" fillId="0" borderId="0">
      <alignment vertical="center"/>
    </xf>
    <xf numFmtId="0" fontId="23" fillId="0" borderId="0"/>
    <xf numFmtId="0" fontId="37" fillId="0" borderId="0"/>
    <xf numFmtId="0" fontId="23" fillId="0" borderId="0"/>
    <xf numFmtId="0" fontId="37" fillId="0" borderId="0"/>
    <xf numFmtId="0" fontId="37" fillId="0" borderId="0"/>
    <xf numFmtId="0" fontId="43" fillId="11" borderId="0" applyNumberFormat="0" applyBorder="0" applyAlignment="0" applyProtection="0">
      <alignment vertical="center"/>
    </xf>
    <xf numFmtId="0" fontId="35" fillId="13" borderId="0" applyNumberFormat="0" applyBorder="0" applyAlignment="0" applyProtection="0">
      <alignment vertical="center"/>
    </xf>
    <xf numFmtId="0" fontId="43" fillId="14"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1" borderId="0" applyNumberFormat="0" applyBorder="0" applyAlignment="0" applyProtection="0">
      <alignment vertical="center"/>
    </xf>
    <xf numFmtId="0" fontId="13" fillId="0" borderId="0"/>
    <xf numFmtId="0" fontId="13" fillId="0" borderId="0"/>
    <xf numFmtId="0" fontId="13" fillId="0" borderId="0"/>
    <xf numFmtId="0" fontId="1" fillId="0" borderId="0">
      <alignment vertical="center"/>
    </xf>
    <xf numFmtId="0" fontId="13" fillId="0" borderId="0"/>
    <xf numFmtId="0" fontId="23" fillId="0" borderId="0"/>
    <xf numFmtId="0" fontId="1" fillId="0" borderId="0">
      <alignment vertical="center"/>
    </xf>
    <xf numFmtId="0" fontId="23" fillId="0" borderId="0"/>
    <xf numFmtId="0" fontId="1" fillId="0" borderId="0">
      <alignment vertical="center"/>
    </xf>
    <xf numFmtId="0" fontId="23" fillId="0" borderId="0"/>
    <xf numFmtId="0" fontId="1" fillId="0" borderId="0">
      <alignment vertical="center"/>
    </xf>
    <xf numFmtId="0" fontId="23" fillId="0" borderId="0"/>
    <xf numFmtId="0" fontId="1" fillId="0" borderId="0">
      <alignment vertical="center"/>
    </xf>
    <xf numFmtId="0" fontId="1" fillId="0" borderId="0">
      <alignment vertical="center"/>
    </xf>
    <xf numFmtId="0" fontId="42" fillId="0" borderId="16" applyNumberFormat="0" applyFill="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12" borderId="0" applyNumberFormat="0" applyBorder="0" applyAlignment="0" applyProtection="0">
      <alignment vertical="center"/>
    </xf>
    <xf numFmtId="0" fontId="35" fillId="12" borderId="0" applyNumberFormat="0" applyBorder="0" applyAlignment="0" applyProtection="0">
      <alignment vertical="center"/>
    </xf>
    <xf numFmtId="0" fontId="42" fillId="0" borderId="0" applyNumberFormat="0" applyFill="0" applyBorder="0" applyAlignment="0" applyProtection="0">
      <alignment vertical="center"/>
    </xf>
    <xf numFmtId="0" fontId="45" fillId="5" borderId="0" applyNumberFormat="0" applyBorder="0" applyAlignment="0" applyProtection="0">
      <alignment vertical="center"/>
    </xf>
    <xf numFmtId="0" fontId="43" fillId="17" borderId="0" applyNumberFormat="0" applyBorder="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35" fillId="7" borderId="0" applyNumberFormat="0" applyBorder="0" applyAlignment="0" applyProtection="0">
      <alignment vertical="center"/>
    </xf>
    <xf numFmtId="0" fontId="35" fillId="5" borderId="0" applyNumberFormat="0" applyBorder="0" applyAlignment="0" applyProtection="0">
      <alignment vertical="center"/>
    </xf>
    <xf numFmtId="0" fontId="35" fillId="10" borderId="0" applyNumberFormat="0" applyBorder="0" applyAlignment="0" applyProtection="0">
      <alignment vertical="center"/>
    </xf>
    <xf numFmtId="0" fontId="35" fillId="6" borderId="0" applyNumberFormat="0" applyBorder="0" applyAlignment="0" applyProtection="0">
      <alignment vertical="center"/>
    </xf>
    <xf numFmtId="0" fontId="35" fillId="10"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44" fillId="0" borderId="0" applyNumberFormat="0" applyFill="0" applyBorder="0" applyAlignment="0" applyProtection="0">
      <alignment vertical="center"/>
    </xf>
    <xf numFmtId="0" fontId="13" fillId="0" borderId="0"/>
    <xf numFmtId="0" fontId="35" fillId="0" borderId="0">
      <alignment vertical="center"/>
    </xf>
    <xf numFmtId="0" fontId="46" fillId="6" borderId="0" applyNumberFormat="0" applyBorder="0" applyAlignment="0" applyProtection="0">
      <alignment vertical="center"/>
    </xf>
    <xf numFmtId="0" fontId="48" fillId="0" borderId="17" applyNumberFormat="0" applyFill="0" applyAlignment="0" applyProtection="0">
      <alignment vertical="center"/>
    </xf>
    <xf numFmtId="0" fontId="53" fillId="18" borderId="18" applyNumberFormat="0" applyAlignment="0" applyProtection="0">
      <alignment vertical="center"/>
    </xf>
    <xf numFmtId="0" fontId="51" fillId="19" borderId="19" applyNumberFormat="0" applyAlignment="0" applyProtection="0">
      <alignment vertical="center"/>
    </xf>
    <xf numFmtId="0" fontId="3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7" fillId="0" borderId="20" applyNumberFormat="0" applyFill="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23" borderId="0" applyNumberFormat="0" applyBorder="0" applyAlignment="0" applyProtection="0">
      <alignment vertical="center"/>
    </xf>
    <xf numFmtId="0" fontId="49" fillId="24" borderId="0" applyNumberFormat="0" applyBorder="0" applyAlignment="0" applyProtection="0">
      <alignment vertical="center"/>
    </xf>
    <xf numFmtId="0" fontId="50" fillId="18" borderId="21" applyNumberFormat="0" applyAlignment="0" applyProtection="0">
      <alignment vertical="center"/>
    </xf>
    <xf numFmtId="0" fontId="38" fillId="9" borderId="18" applyNumberFormat="0" applyAlignment="0" applyProtection="0">
      <alignment vertical="center"/>
    </xf>
    <xf numFmtId="0" fontId="23" fillId="25" borderId="22" applyNumberFormat="0" applyFont="0" applyAlignment="0" applyProtection="0">
      <alignment vertical="center"/>
    </xf>
    <xf numFmtId="0" fontId="48" fillId="0" borderId="17" applyNumberFormat="0" applyFill="0" applyAlignment="0" applyProtection="0">
      <alignment vertical="center"/>
    </xf>
    <xf numFmtId="0" fontId="53" fillId="18" borderId="18" applyNumberFormat="0" applyAlignment="0" applyProtection="0">
      <alignment vertical="center"/>
    </xf>
    <xf numFmtId="0" fontId="50" fillId="18" borderId="21" applyNumberFormat="0" applyAlignment="0" applyProtection="0">
      <alignment vertical="center"/>
    </xf>
    <xf numFmtId="0" fontId="38" fillId="9" borderId="18" applyNumberFormat="0" applyAlignment="0" applyProtection="0">
      <alignment vertical="center"/>
    </xf>
    <xf numFmtId="0" fontId="23" fillId="25" borderId="22" applyNumberFormat="0" applyFont="0" applyAlignment="0" applyProtection="0">
      <alignment vertical="center"/>
    </xf>
    <xf numFmtId="0" fontId="37" fillId="0" borderId="0"/>
    <xf numFmtId="0" fontId="23" fillId="0" borderId="0"/>
    <xf numFmtId="0" fontId="3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23" applyNumberFormat="0" applyFill="0" applyAlignment="0" applyProtection="0">
      <alignment vertical="center"/>
    </xf>
    <xf numFmtId="0" fontId="53" fillId="18" borderId="24" applyNumberFormat="0" applyAlignment="0" applyProtection="0">
      <alignment vertical="center"/>
    </xf>
    <xf numFmtId="0" fontId="50" fillId="18" borderId="25" applyNumberFormat="0" applyAlignment="0" applyProtection="0">
      <alignment vertical="center"/>
    </xf>
    <xf numFmtId="0" fontId="38" fillId="9" borderId="24" applyNumberFormat="0" applyAlignment="0" applyProtection="0">
      <alignment vertical="center"/>
    </xf>
    <xf numFmtId="0" fontId="23" fillId="25" borderId="26" applyNumberFormat="0" applyFont="0" applyAlignment="0" applyProtection="0">
      <alignment vertical="center"/>
    </xf>
    <xf numFmtId="0" fontId="48" fillId="0" borderId="23" applyNumberFormat="0" applyFill="0" applyAlignment="0" applyProtection="0">
      <alignment vertical="center"/>
    </xf>
    <xf numFmtId="0" fontId="53" fillId="18" borderId="24" applyNumberFormat="0" applyAlignment="0" applyProtection="0">
      <alignment vertical="center"/>
    </xf>
    <xf numFmtId="0" fontId="50" fillId="18" borderId="25" applyNumberFormat="0" applyAlignment="0" applyProtection="0">
      <alignment vertical="center"/>
    </xf>
    <xf numFmtId="0" fontId="38" fillId="9" borderId="24" applyNumberFormat="0" applyAlignment="0" applyProtection="0">
      <alignment vertical="center"/>
    </xf>
    <xf numFmtId="0" fontId="23" fillId="25" borderId="26" applyNumberFormat="0" applyFont="0" applyAlignment="0" applyProtection="0">
      <alignment vertical="center"/>
    </xf>
    <xf numFmtId="0" fontId="55" fillId="0" borderId="0">
      <alignment vertical="center"/>
    </xf>
  </cellStyleXfs>
  <cellXfs count="461">
    <xf numFmtId="0" fontId="0" fillId="0" borderId="0" xfId="0"/>
    <xf numFmtId="0" fontId="2" fillId="0" borderId="0" xfId="6" applyFont="1"/>
    <xf numFmtId="0" fontId="0" fillId="0" borderId="0" xfId="4" applyFont="1">
      <alignment vertical="center"/>
    </xf>
    <xf numFmtId="0" fontId="0" fillId="0" borderId="0" xfId="4" applyFont="1" applyAlignment="1">
      <alignment horizontal="center" vertical="center"/>
    </xf>
    <xf numFmtId="0" fontId="0" fillId="0" borderId="0" xfId="4" applyFont="1" applyAlignment="1">
      <alignment vertical="center" wrapText="1"/>
    </xf>
    <xf numFmtId="0" fontId="23" fillId="0" borderId="0" xfId="6"/>
    <xf numFmtId="0" fontId="3" fillId="0" borderId="0" xfId="0" applyFont="1" applyFill="1"/>
    <xf numFmtId="0" fontId="25" fillId="0" borderId="0" xfId="6" applyFont="1"/>
    <xf numFmtId="0" fontId="25" fillId="0" borderId="0" xfId="6" applyFont="1" applyAlignment="1">
      <alignment horizontal="center"/>
    </xf>
    <xf numFmtId="0" fontId="25" fillId="0" borderId="0" xfId="6" applyFont="1" applyAlignment="1">
      <alignment wrapText="1"/>
    </xf>
    <xf numFmtId="0" fontId="25" fillId="0" borderId="0" xfId="6" applyFont="1" applyAlignment="1">
      <alignment horizontal="right" vertical="center"/>
    </xf>
    <xf numFmtId="0" fontId="25" fillId="0" borderId="0" xfId="6" applyFont="1" applyAlignment="1">
      <alignment horizontal="center" vertical="center"/>
    </xf>
    <xf numFmtId="0" fontId="25" fillId="0" borderId="1" xfId="4" applyFont="1" applyBorder="1" applyAlignment="1">
      <alignment horizontal="center" vertical="center" wrapText="1"/>
    </xf>
    <xf numFmtId="0" fontId="26" fillId="0" borderId="1" xfId="4" applyFont="1" applyBorder="1" applyAlignment="1">
      <alignment horizontal="left" vertical="center"/>
    </xf>
    <xf numFmtId="0" fontId="26" fillId="0" borderId="1" xfId="4" applyFont="1" applyBorder="1" applyAlignment="1">
      <alignment horizontal="center" vertical="center"/>
    </xf>
    <xf numFmtId="0" fontId="26" fillId="0" borderId="1" xfId="4" applyFont="1" applyBorder="1" applyAlignment="1">
      <alignment horizontal="center" vertical="center" wrapText="1"/>
    </xf>
    <xf numFmtId="0" fontId="25" fillId="0" borderId="2" xfId="4" applyNumberFormat="1" applyFont="1" applyBorder="1" applyAlignment="1">
      <alignment horizontal="center" vertical="center" textRotation="255"/>
    </xf>
    <xf numFmtId="0" fontId="25" fillId="0" borderId="3" xfId="4" applyFont="1" applyBorder="1">
      <alignment vertical="center"/>
    </xf>
    <xf numFmtId="0" fontId="25" fillId="0" borderId="3" xfId="4" applyFont="1" applyBorder="1" applyAlignment="1">
      <alignment vertical="center" wrapText="1"/>
    </xf>
    <xf numFmtId="0" fontId="26" fillId="0" borderId="2" xfId="4" applyFont="1" applyBorder="1" applyAlignment="1">
      <alignment horizontal="left" vertical="center"/>
    </xf>
    <xf numFmtId="0" fontId="26" fillId="0" borderId="3" xfId="4" applyFont="1" applyBorder="1">
      <alignment vertical="center"/>
    </xf>
    <xf numFmtId="0" fontId="5" fillId="0" borderId="3" xfId="4" applyFont="1" applyBorder="1">
      <alignment vertical="center"/>
    </xf>
    <xf numFmtId="0" fontId="26" fillId="0" borderId="2" xfId="4" applyNumberFormat="1" applyFont="1" applyBorder="1" applyAlignment="1">
      <alignment horizontal="center" vertical="center" textRotation="255"/>
    </xf>
    <xf numFmtId="0" fontId="26" fillId="0" borderId="3" xfId="4" applyFont="1" applyBorder="1" applyAlignment="1">
      <alignment vertical="center" wrapText="1"/>
    </xf>
    <xf numFmtId="0" fontId="6" fillId="0" borderId="3" xfId="4" applyFont="1" applyBorder="1">
      <alignment vertical="center"/>
    </xf>
    <xf numFmtId="0" fontId="5" fillId="0" borderId="1" xfId="4" applyFont="1" applyBorder="1" applyAlignment="1">
      <alignment vertical="center" wrapText="1"/>
    </xf>
    <xf numFmtId="0" fontId="6" fillId="0" borderId="1" xfId="4" applyFont="1" applyBorder="1" applyAlignment="1">
      <alignment horizontal="center" vertical="center" wrapText="1"/>
    </xf>
    <xf numFmtId="0" fontId="25" fillId="0" borderId="2" xfId="4" applyFont="1" applyBorder="1" applyAlignment="1">
      <alignment horizontal="center" vertical="center" textRotation="255"/>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0" fillId="0" borderId="0" xfId="0"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8" fillId="0" borderId="1" xfId="0" applyFont="1" applyBorder="1" applyAlignment="1">
      <alignment vertical="center"/>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7" fillId="0" borderId="5" xfId="0" applyFont="1" applyFill="1" applyBorder="1" applyAlignment="1">
      <alignment horizontal="left" vertical="center"/>
    </xf>
    <xf numFmtId="0" fontId="5" fillId="0" borderId="0" xfId="0" applyFont="1" applyAlignment="1">
      <alignment horizontal="right"/>
    </xf>
    <xf numFmtId="0" fontId="5" fillId="0" borderId="0" xfId="0" applyFont="1" applyAlignment="1">
      <alignment horizontal="right" vertical="center"/>
    </xf>
    <xf numFmtId="0" fontId="7" fillId="0" borderId="1" xfId="0" applyFont="1" applyBorder="1"/>
    <xf numFmtId="0" fontId="5" fillId="0" borderId="0" xfId="0" applyFont="1"/>
    <xf numFmtId="0" fontId="0" fillId="0" borderId="0" xfId="0" applyAlignment="1">
      <alignment horizont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0" fillId="0" borderId="1" xfId="0" applyBorder="1" applyAlignment="1">
      <alignment horizontal="center" vertical="center"/>
    </xf>
    <xf numFmtId="0" fontId="10"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11" fillId="0" borderId="1" xfId="0" applyFont="1" applyBorder="1" applyAlignment="1">
      <alignment horizontal="center" vertical="center"/>
    </xf>
    <xf numFmtId="0" fontId="5" fillId="0" borderId="5" xfId="0" applyFont="1" applyFill="1" applyBorder="1" applyAlignment="1">
      <alignment horizontal="left" vertical="center"/>
    </xf>
    <xf numFmtId="0" fontId="0" fillId="0" borderId="0" xfId="0" applyAlignment="1">
      <alignment horizontal="center" vertical="center"/>
    </xf>
    <xf numFmtId="0" fontId="7"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7" fillId="0" borderId="0" xfId="0" applyFont="1" applyAlignment="1">
      <alignment horizontal="right" vertical="center"/>
    </xf>
    <xf numFmtId="0" fontId="5" fillId="0" borderId="1" xfId="0" applyFont="1" applyBorder="1" applyAlignment="1">
      <alignment vertical="center" wrapText="1"/>
    </xf>
    <xf numFmtId="0" fontId="0" fillId="0" borderId="0" xfId="0" applyFont="1" applyFill="1"/>
    <xf numFmtId="0" fontId="9" fillId="0" borderId="0" xfId="0" applyFont="1" applyFill="1" applyAlignment="1">
      <alignment vertical="center"/>
    </xf>
    <xf numFmtId="0" fontId="0" fillId="0" borderId="0" xfId="0" applyFont="1" applyFill="1" applyAlignment="1">
      <alignment horizontal="right"/>
    </xf>
    <xf numFmtId="0" fontId="7" fillId="0" borderId="1" xfId="0" applyFont="1" applyFill="1" applyBorder="1" applyAlignment="1">
      <alignment vertical="center"/>
    </xf>
    <xf numFmtId="3" fontId="7" fillId="0" borderId="1" xfId="0" applyNumberFormat="1" applyFont="1" applyFill="1" applyBorder="1" applyAlignment="1" applyProtection="1">
      <alignment horizontal="left" vertical="center"/>
    </xf>
    <xf numFmtId="0" fontId="9" fillId="0" borderId="1" xfId="0" applyFont="1" applyFill="1" applyBorder="1" applyAlignment="1">
      <alignment horizontal="distributed" vertical="center"/>
    </xf>
    <xf numFmtId="0" fontId="3" fillId="0" borderId="0" xfId="0" applyFont="1" applyFill="1" applyAlignment="1">
      <alignment vertical="center"/>
    </xf>
    <xf numFmtId="0" fontId="0" fillId="0" borderId="0" xfId="0" applyFont="1" applyFill="1" applyAlignment="1">
      <alignment vertical="center"/>
    </xf>
    <xf numFmtId="0" fontId="13" fillId="0" borderId="0" xfId="7" applyFont="1" applyFill="1"/>
    <xf numFmtId="0" fontId="23" fillId="0" borderId="0" xfId="7" applyFill="1"/>
    <xf numFmtId="0" fontId="28" fillId="0" borderId="0" xfId="7" applyFont="1" applyFill="1"/>
    <xf numFmtId="0" fontId="14" fillId="0" borderId="0" xfId="7" applyNumberFormat="1" applyFont="1" applyFill="1" applyAlignment="1" applyProtection="1">
      <alignment vertical="center"/>
    </xf>
    <xf numFmtId="0" fontId="5" fillId="0" borderId="0" xfId="7" applyNumberFormat="1" applyFont="1" applyFill="1" applyAlignment="1" applyProtection="1">
      <alignment horizontal="right" vertical="center"/>
    </xf>
    <xf numFmtId="0" fontId="15" fillId="0" borderId="1" xfId="7" applyNumberFormat="1" applyFont="1" applyFill="1" applyBorder="1" applyAlignment="1" applyProtection="1">
      <alignment horizontal="center" vertical="center" wrapText="1"/>
    </xf>
    <xf numFmtId="3" fontId="13" fillId="0" borderId="1" xfId="7" applyNumberFormat="1" applyFont="1" applyFill="1" applyBorder="1" applyAlignment="1" applyProtection="1">
      <alignment horizontal="right" vertical="center"/>
    </xf>
    <xf numFmtId="0" fontId="13" fillId="0" borderId="1" xfId="7" applyFont="1" applyFill="1" applyBorder="1"/>
    <xf numFmtId="3" fontId="29" fillId="0" borderId="1" xfId="7" applyNumberFormat="1" applyFont="1" applyFill="1" applyBorder="1" applyAlignment="1" applyProtection="1">
      <alignment horizontal="right" vertical="center"/>
    </xf>
    <xf numFmtId="0" fontId="29" fillId="0" borderId="1" xfId="7" applyFont="1" applyFill="1" applyBorder="1"/>
    <xf numFmtId="0" fontId="30" fillId="0" borderId="0" xfId="7" applyNumberFormat="1" applyFont="1" applyFill="1" applyAlignment="1" applyProtection="1">
      <alignment horizontal="right" vertical="center"/>
    </xf>
    <xf numFmtId="0" fontId="13" fillId="0" borderId="1" xfId="7" applyNumberFormat="1" applyFont="1" applyFill="1" applyBorder="1" applyAlignment="1" applyProtection="1">
      <alignment horizontal="centerContinuous" vertical="center" wrapText="1"/>
    </xf>
    <xf numFmtId="0" fontId="29" fillId="0" borderId="1" xfId="7" applyNumberFormat="1" applyFont="1" applyFill="1" applyBorder="1" applyAlignment="1" applyProtection="1">
      <alignment horizontal="centerContinuous" vertical="center" wrapText="1"/>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0" fillId="0" borderId="0" xfId="0" applyAlignment="1" applyProtection="1">
      <alignment vertical="center"/>
      <protection locked="0"/>
    </xf>
    <xf numFmtId="0" fontId="18"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9" fillId="0" borderId="0" xfId="0" applyFont="1" applyAlignment="1" applyProtection="1">
      <alignment vertical="center"/>
      <protection locked="0"/>
    </xf>
    <xf numFmtId="0" fontId="20"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7" fillId="2" borderId="1" xfId="0" applyFont="1" applyFill="1" applyBorder="1" applyAlignment="1">
      <alignment vertical="center"/>
    </xf>
    <xf numFmtId="0" fontId="0" fillId="2" borderId="0" xfId="0" applyFont="1" applyFill="1" applyAlignment="1">
      <alignment vertical="center"/>
    </xf>
    <xf numFmtId="3" fontId="7" fillId="2" borderId="1" xfId="0" applyNumberFormat="1" applyFont="1" applyFill="1" applyBorder="1" applyAlignment="1" applyProtection="1">
      <alignment vertical="center"/>
    </xf>
    <xf numFmtId="3" fontId="7" fillId="2" borderId="1" xfId="0" applyNumberFormat="1" applyFont="1" applyFill="1" applyBorder="1" applyAlignment="1" applyProtection="1">
      <alignment horizontal="left" vertical="center"/>
    </xf>
    <xf numFmtId="0" fontId="7" fillId="2" borderId="1" xfId="0" applyFont="1" applyFill="1" applyBorder="1" applyAlignment="1">
      <alignment horizontal="left" vertical="center"/>
    </xf>
    <xf numFmtId="0" fontId="23" fillId="2" borderId="0" xfId="7" applyFill="1"/>
    <xf numFmtId="0" fontId="25" fillId="0" borderId="1" xfId="4" applyFont="1" applyBorder="1" applyAlignment="1">
      <alignment horizontal="center" vertical="center"/>
    </xf>
    <xf numFmtId="0" fontId="3" fillId="2" borderId="0" xfId="0" applyFont="1" applyFill="1" applyAlignment="1">
      <alignment vertical="center"/>
    </xf>
    <xf numFmtId="0" fontId="0" fillId="2" borderId="0" xfId="0" applyFont="1" applyFill="1" applyBorder="1" applyAlignment="1">
      <alignment vertical="center"/>
    </xf>
    <xf numFmtId="0" fontId="0" fillId="2" borderId="6" xfId="0" applyFont="1" applyFill="1" applyBorder="1" applyAlignment="1">
      <alignment horizontal="right" vertical="center"/>
    </xf>
    <xf numFmtId="0" fontId="2"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vertical="center"/>
    </xf>
    <xf numFmtId="176" fontId="7" fillId="2" borderId="1" xfId="0" applyNumberFormat="1" applyFont="1" applyFill="1" applyBorder="1" applyAlignment="1" applyProtection="1">
      <alignment vertical="center"/>
      <protection locked="0"/>
    </xf>
    <xf numFmtId="0" fontId="9" fillId="2" borderId="1" xfId="0" applyFont="1" applyFill="1" applyBorder="1" applyAlignment="1">
      <alignment horizontal="distributed" vertical="center"/>
    </xf>
    <xf numFmtId="0" fontId="0" fillId="0" borderId="1" xfId="0" applyBorder="1"/>
    <xf numFmtId="0" fontId="23" fillId="2" borderId="0" xfId="0" applyFont="1" applyFill="1" applyAlignment="1">
      <alignment vertical="center"/>
    </xf>
    <xf numFmtId="0" fontId="0" fillId="0" borderId="1" xfId="0" applyFont="1" applyFill="1" applyBorder="1"/>
    <xf numFmtId="0" fontId="5" fillId="0" borderId="1" xfId="0" applyFont="1" applyBorder="1" applyAlignment="1">
      <alignment horizontal="center" vertical="center"/>
    </xf>
    <xf numFmtId="0" fontId="23" fillId="0" borderId="0" xfId="0" applyFont="1" applyFill="1" applyAlignment="1">
      <alignment vertical="center"/>
    </xf>
    <xf numFmtId="0" fontId="23" fillId="0" borderId="0" xfId="7" applyFont="1" applyFill="1"/>
    <xf numFmtId="0" fontId="27" fillId="0" borderId="1" xfId="3" applyFont="1" applyFill="1" applyBorder="1" applyAlignment="1">
      <alignment vertical="center" wrapText="1"/>
    </xf>
    <xf numFmtId="0" fontId="7" fillId="0" borderId="1" xfId="3" applyFont="1" applyFill="1" applyBorder="1" applyAlignment="1">
      <alignment vertical="center" wrapText="1"/>
    </xf>
    <xf numFmtId="0" fontId="13" fillId="0" borderId="1" xfId="7" applyNumberFormat="1" applyFont="1" applyFill="1" applyBorder="1" applyAlignment="1" applyProtection="1">
      <alignment horizontal="center" vertical="center" wrapText="1"/>
    </xf>
    <xf numFmtId="0" fontId="3" fillId="0" borderId="0" xfId="6" applyFont="1" applyFill="1" applyAlignment="1">
      <alignment vertical="center"/>
    </xf>
    <xf numFmtId="0" fontId="23" fillId="0" borderId="0" xfId="6" applyFont="1" applyFill="1" applyAlignment="1">
      <alignment vertical="center"/>
    </xf>
    <xf numFmtId="0" fontId="23" fillId="0" borderId="0" xfId="6" applyFill="1" applyAlignment="1">
      <alignment horizontal="right" vertical="center"/>
    </xf>
    <xf numFmtId="0" fontId="2" fillId="0" borderId="1" xfId="6" applyFont="1" applyFill="1" applyBorder="1" applyAlignment="1">
      <alignment horizontal="center" vertical="center"/>
    </xf>
    <xf numFmtId="0" fontId="2" fillId="0" borderId="1" xfId="6" applyFont="1" applyFill="1" applyBorder="1" applyAlignment="1">
      <alignment horizontal="center" vertical="center" wrapText="1"/>
    </xf>
    <xf numFmtId="0" fontId="7" fillId="0" borderId="1" xfId="6" applyFont="1" applyFill="1" applyBorder="1" applyAlignment="1">
      <alignment vertical="center"/>
    </xf>
    <xf numFmtId="0" fontId="7" fillId="3" borderId="1" xfId="6" applyFont="1" applyFill="1" applyBorder="1" applyAlignment="1">
      <alignment horizontal="right" vertical="center"/>
    </xf>
    <xf numFmtId="0" fontId="7" fillId="3" borderId="1" xfId="6" applyFont="1" applyFill="1" applyBorder="1" applyAlignment="1">
      <alignment vertical="center"/>
    </xf>
    <xf numFmtId="0" fontId="7" fillId="0" borderId="1" xfId="6" applyFont="1" applyFill="1" applyBorder="1" applyAlignment="1" applyProtection="1">
      <alignment horizontal="right" vertical="center" shrinkToFit="1"/>
      <protection locked="0"/>
    </xf>
    <xf numFmtId="0" fontId="28" fillId="0" borderId="0" xfId="6" applyFont="1" applyFill="1" applyAlignment="1">
      <alignment vertical="center"/>
    </xf>
    <xf numFmtId="0" fontId="7" fillId="0" borderId="1" xfId="6" applyFont="1" applyFill="1" applyBorder="1" applyAlignment="1">
      <alignment horizontal="right" vertical="center"/>
    </xf>
    <xf numFmtId="0" fontId="9" fillId="0" borderId="1" xfId="6" applyFont="1" applyFill="1" applyBorder="1" applyAlignment="1">
      <alignment horizontal="distributed" vertical="center"/>
    </xf>
    <xf numFmtId="0" fontId="3" fillId="2" borderId="0" xfId="6" applyFont="1" applyFill="1" applyAlignment="1">
      <alignment vertical="center"/>
    </xf>
    <xf numFmtId="0" fontId="23" fillId="2" borderId="0" xfId="6" applyFont="1" applyFill="1" applyAlignment="1">
      <alignment vertical="center"/>
    </xf>
    <xf numFmtId="0" fontId="23" fillId="2" borderId="0" xfId="6" applyFont="1" applyFill="1" applyAlignment="1">
      <alignment horizontal="right" vertical="center"/>
    </xf>
    <xf numFmtId="0" fontId="2" fillId="2" borderId="1" xfId="6" applyFont="1" applyFill="1" applyBorder="1" applyAlignment="1">
      <alignment horizontal="center" vertical="center"/>
    </xf>
    <xf numFmtId="0" fontId="2" fillId="2" borderId="1" xfId="6" applyFont="1" applyFill="1" applyBorder="1" applyAlignment="1">
      <alignment horizontal="center" vertical="center" wrapText="1"/>
    </xf>
    <xf numFmtId="1" fontId="7" fillId="3" borderId="1" xfId="6" applyNumberFormat="1" applyFont="1" applyFill="1" applyBorder="1" applyAlignment="1">
      <alignment vertical="center"/>
    </xf>
    <xf numFmtId="0" fontId="7" fillId="2" borderId="1" xfId="6" applyFont="1" applyFill="1" applyBorder="1" applyAlignment="1">
      <alignment vertical="center"/>
    </xf>
    <xf numFmtId="176" fontId="7" fillId="3" borderId="1" xfId="6" applyNumberFormat="1" applyFont="1" applyFill="1" applyBorder="1" applyAlignment="1" applyProtection="1">
      <alignment horizontal="left" vertical="center"/>
      <protection locked="0"/>
    </xf>
    <xf numFmtId="176" fontId="7" fillId="2" borderId="1" xfId="6" applyNumberFormat="1" applyFont="1" applyFill="1" applyBorder="1" applyAlignment="1" applyProtection="1">
      <alignment horizontal="left" vertical="center"/>
      <protection locked="0"/>
    </xf>
    <xf numFmtId="177" fontId="7" fillId="2" borderId="1" xfId="6" applyNumberFormat="1" applyFont="1" applyFill="1" applyBorder="1" applyAlignment="1" applyProtection="1">
      <alignment horizontal="left" vertical="center"/>
      <protection locked="0"/>
    </xf>
    <xf numFmtId="176" fontId="7" fillId="2" borderId="4" xfId="6" applyNumberFormat="1" applyFont="1" applyFill="1" applyBorder="1" applyAlignment="1" applyProtection="1">
      <alignment horizontal="left" vertical="center"/>
      <protection locked="0"/>
    </xf>
    <xf numFmtId="177" fontId="7" fillId="3" borderId="1" xfId="6" applyNumberFormat="1" applyFont="1" applyFill="1" applyBorder="1" applyAlignment="1" applyProtection="1">
      <alignment horizontal="left" vertical="center"/>
      <protection locked="0"/>
    </xf>
    <xf numFmtId="176" fontId="7" fillId="3" borderId="4" xfId="6" applyNumberFormat="1" applyFont="1" applyFill="1" applyBorder="1" applyAlignment="1" applyProtection="1">
      <alignment horizontal="left" vertical="center"/>
      <protection locked="0"/>
    </xf>
    <xf numFmtId="177" fontId="7" fillId="2" borderId="4" xfId="6" applyNumberFormat="1" applyFont="1" applyFill="1" applyBorder="1" applyAlignment="1" applyProtection="1">
      <alignment horizontal="left" vertical="center"/>
      <protection locked="0"/>
    </xf>
    <xf numFmtId="0" fontId="7" fillId="3" borderId="4" xfId="6" applyFont="1" applyFill="1" applyBorder="1" applyAlignment="1">
      <alignment vertical="center"/>
    </xf>
    <xf numFmtId="0" fontId="9" fillId="2" borderId="1" xfId="6" applyFont="1" applyFill="1" applyBorder="1" applyAlignment="1">
      <alignment vertical="center"/>
    </xf>
    <xf numFmtId="1" fontId="7" fillId="2" borderId="1" xfId="6" applyNumberFormat="1" applyFont="1" applyFill="1" applyBorder="1" applyAlignment="1" applyProtection="1">
      <alignment vertical="center"/>
      <protection locked="0"/>
    </xf>
    <xf numFmtId="0" fontId="7" fillId="2" borderId="1" xfId="6" applyNumberFormat="1" applyFont="1" applyFill="1" applyBorder="1" applyAlignment="1" applyProtection="1">
      <alignment vertical="center"/>
      <protection locked="0"/>
    </xf>
    <xf numFmtId="0" fontId="9" fillId="3" borderId="1" xfId="6" applyFont="1" applyFill="1" applyBorder="1" applyAlignment="1">
      <alignment vertical="center"/>
    </xf>
    <xf numFmtId="1" fontId="7" fillId="3" borderId="1" xfId="6" applyNumberFormat="1" applyFont="1" applyFill="1" applyBorder="1" applyAlignment="1" applyProtection="1">
      <alignment vertical="center"/>
      <protection locked="0"/>
    </xf>
    <xf numFmtId="0" fontId="7" fillId="3" borderId="1" xfId="6" applyNumberFormat="1" applyFont="1" applyFill="1" applyBorder="1" applyAlignment="1" applyProtection="1">
      <alignment vertical="center"/>
      <protection locked="0"/>
    </xf>
    <xf numFmtId="0" fontId="31" fillId="2" borderId="1" xfId="6" applyFont="1" applyFill="1" applyBorder="1" applyAlignment="1">
      <alignment vertical="center"/>
    </xf>
    <xf numFmtId="0" fontId="7" fillId="3" borderId="2" xfId="6" applyFont="1" applyFill="1" applyBorder="1" applyAlignment="1">
      <alignment vertical="center"/>
    </xf>
    <xf numFmtId="0" fontId="7" fillId="2" borderId="2" xfId="6" applyFont="1" applyFill="1" applyBorder="1" applyAlignment="1">
      <alignment vertical="center"/>
    </xf>
    <xf numFmtId="0" fontId="23" fillId="3" borderId="1" xfId="6" applyFont="1" applyFill="1" applyBorder="1" applyAlignment="1">
      <alignment vertical="center"/>
    </xf>
    <xf numFmtId="0" fontId="23" fillId="2" borderId="1" xfId="6" applyFont="1" applyFill="1" applyBorder="1" applyAlignment="1">
      <alignment vertical="center"/>
    </xf>
    <xf numFmtId="0" fontId="9" fillId="2" borderId="1" xfId="6" applyFont="1" applyFill="1" applyBorder="1" applyAlignment="1">
      <alignment horizontal="distributed" vertical="center"/>
    </xf>
    <xf numFmtId="1" fontId="23" fillId="3" borderId="1" xfId="6" applyNumberFormat="1" applyFont="1" applyFill="1" applyBorder="1" applyAlignment="1">
      <alignment vertical="center"/>
    </xf>
    <xf numFmtId="0" fontId="3" fillId="0" borderId="0" xfId="6" applyFont="1" applyFill="1" applyAlignment="1" applyProtection="1">
      <alignment vertical="center"/>
      <protection locked="0"/>
    </xf>
    <xf numFmtId="0" fontId="3" fillId="0" borderId="0" xfId="6" applyFont="1" applyFill="1" applyAlignment="1" applyProtection="1">
      <alignment horizontal="right" vertical="center"/>
      <protection locked="0"/>
    </xf>
    <xf numFmtId="0" fontId="23" fillId="0" borderId="0" xfId="6" applyFont="1" applyFill="1" applyAlignment="1" applyProtection="1">
      <alignment horizontal="right" vertical="center"/>
      <protection locked="0"/>
    </xf>
    <xf numFmtId="0" fontId="23" fillId="0" borderId="0" xfId="6" applyFont="1" applyFill="1" applyAlignment="1" applyProtection="1">
      <alignment vertical="center"/>
      <protection locked="0"/>
    </xf>
    <xf numFmtId="0" fontId="23" fillId="0" borderId="0" xfId="6" applyFont="1" applyFill="1" applyBorder="1" applyAlignment="1" applyProtection="1">
      <alignment horizontal="right" vertical="center"/>
      <protection locked="0"/>
    </xf>
    <xf numFmtId="0" fontId="2" fillId="0" borderId="1" xfId="6" applyFont="1" applyFill="1" applyBorder="1" applyAlignment="1" applyProtection="1">
      <alignment horizontal="center" vertical="center" wrapText="1"/>
      <protection locked="0"/>
    </xf>
    <xf numFmtId="0" fontId="23" fillId="3" borderId="0" xfId="6" applyFont="1" applyFill="1" applyAlignment="1" applyProtection="1">
      <alignment vertical="center"/>
      <protection locked="0"/>
    </xf>
    <xf numFmtId="0" fontId="9" fillId="0" borderId="1" xfId="6" applyFont="1" applyFill="1" applyBorder="1" applyAlignment="1" applyProtection="1">
      <alignment horizontal="left" vertical="center"/>
      <protection locked="0"/>
    </xf>
    <xf numFmtId="1" fontId="9" fillId="3" borderId="1" xfId="6" applyNumberFormat="1" applyFont="1" applyFill="1" applyBorder="1" applyAlignment="1" applyProtection="1">
      <alignment horizontal="right" vertical="center"/>
      <protection locked="0"/>
    </xf>
    <xf numFmtId="1" fontId="7" fillId="3" borderId="1" xfId="6" applyNumberFormat="1" applyFont="1" applyFill="1" applyBorder="1" applyAlignment="1" applyProtection="1">
      <alignment horizontal="right" vertical="center"/>
      <protection locked="0"/>
    </xf>
    <xf numFmtId="1" fontId="9" fillId="0" borderId="1" xfId="6" applyNumberFormat="1" applyFont="1" applyFill="1" applyBorder="1" applyAlignment="1" applyProtection="1">
      <alignment vertical="center"/>
      <protection locked="0"/>
    </xf>
    <xf numFmtId="1" fontId="7" fillId="0" borderId="1" xfId="6" applyNumberFormat="1" applyFont="1" applyFill="1" applyBorder="1" applyAlignment="1" applyProtection="1">
      <alignment horizontal="left" vertical="center"/>
      <protection locked="0"/>
    </xf>
    <xf numFmtId="1" fontId="7" fillId="0" borderId="1" xfId="6" applyNumberFormat="1" applyFont="1" applyFill="1" applyBorder="1" applyAlignment="1" applyProtection="1">
      <alignment horizontal="right" vertical="center"/>
      <protection locked="0"/>
    </xf>
    <xf numFmtId="0" fontId="7" fillId="0" borderId="1" xfId="26" applyFont="1" applyFill="1" applyBorder="1" applyAlignment="1" applyProtection="1">
      <alignment horizontal="right" vertical="center"/>
      <protection locked="0"/>
    </xf>
    <xf numFmtId="1" fontId="7" fillId="0" borderId="1" xfId="6" applyNumberFormat="1" applyFont="1" applyFill="1" applyBorder="1" applyAlignment="1" applyProtection="1">
      <alignment vertical="center"/>
      <protection locked="0"/>
    </xf>
    <xf numFmtId="1" fontId="7" fillId="0" borderId="1" xfId="26" applyNumberFormat="1" applyFont="1" applyFill="1" applyBorder="1" applyAlignment="1" applyProtection="1">
      <alignment horizontal="right" vertical="center"/>
      <protection locked="0"/>
    </xf>
    <xf numFmtId="0" fontId="7" fillId="0" borderId="1" xfId="6" applyNumberFormat="1" applyFont="1" applyFill="1" applyBorder="1" applyAlignment="1" applyProtection="1">
      <alignment vertical="center"/>
      <protection locked="0"/>
    </xf>
    <xf numFmtId="3" fontId="7" fillId="0" borderId="1" xfId="26" applyNumberFormat="1" applyFont="1" applyFill="1" applyBorder="1" applyAlignment="1" applyProtection="1">
      <alignment horizontal="right" vertical="center"/>
      <protection locked="0"/>
    </xf>
    <xf numFmtId="3" fontId="7" fillId="0" borderId="1" xfId="6" applyNumberFormat="1" applyFont="1" applyFill="1" applyBorder="1" applyAlignment="1" applyProtection="1">
      <alignment vertical="center"/>
      <protection locked="0"/>
    </xf>
    <xf numFmtId="3" fontId="7" fillId="0" borderId="1" xfId="6" applyNumberFormat="1" applyFont="1" applyFill="1" applyBorder="1" applyAlignment="1" applyProtection="1">
      <alignment horizontal="right" vertical="center"/>
      <protection locked="0"/>
    </xf>
    <xf numFmtId="0" fontId="7" fillId="0" borderId="1" xfId="6" applyNumberFormat="1" applyFont="1" applyFill="1" applyBorder="1" applyAlignment="1" applyProtection="1">
      <alignment horizontal="right" vertical="center"/>
      <protection locked="0"/>
    </xf>
    <xf numFmtId="3" fontId="7" fillId="0" borderId="1" xfId="6" applyNumberFormat="1" applyFont="1" applyFill="1" applyBorder="1" applyAlignment="1" applyProtection="1">
      <alignment vertical="center"/>
    </xf>
    <xf numFmtId="3" fontId="7" fillId="2" borderId="1" xfId="26" applyNumberFormat="1" applyFont="1" applyFill="1" applyBorder="1" applyAlignment="1" applyProtection="1">
      <alignment horizontal="right" vertical="center"/>
      <protection locked="0"/>
    </xf>
    <xf numFmtId="0" fontId="7" fillId="3" borderId="1" xfId="6" applyFont="1" applyFill="1" applyBorder="1" applyAlignment="1" applyProtection="1">
      <alignment vertical="center"/>
      <protection locked="0"/>
    </xf>
    <xf numFmtId="0" fontId="7" fillId="3" borderId="1" xfId="6" applyFont="1" applyFill="1" applyBorder="1" applyAlignment="1" applyProtection="1">
      <alignment horizontal="right" vertical="center"/>
      <protection locked="0"/>
    </xf>
    <xf numFmtId="0" fontId="7" fillId="0" borderId="1" xfId="6" applyFont="1" applyBorder="1" applyAlignment="1" applyProtection="1">
      <alignment vertical="center"/>
      <protection locked="0"/>
    </xf>
    <xf numFmtId="0" fontId="7" fillId="0" borderId="1" xfId="26" applyFont="1" applyBorder="1" applyAlignment="1" applyProtection="1">
      <alignment horizontal="right" vertical="center"/>
      <protection locked="0"/>
    </xf>
    <xf numFmtId="0" fontId="9" fillId="0" borderId="1" xfId="6" applyFont="1" applyFill="1" applyBorder="1" applyAlignment="1" applyProtection="1">
      <alignment horizontal="distributed" vertical="center"/>
      <protection locked="0"/>
    </xf>
    <xf numFmtId="0" fontId="9" fillId="0" borderId="1" xfId="6" applyFont="1" applyFill="1" applyBorder="1" applyAlignment="1" applyProtection="1">
      <alignment horizontal="right" vertical="center"/>
      <protection locked="0"/>
    </xf>
    <xf numFmtId="0" fontId="23" fillId="0" borderId="1" xfId="6" applyFont="1" applyFill="1" applyBorder="1" applyAlignment="1" applyProtection="1">
      <alignment vertical="center"/>
      <protection locked="0"/>
    </xf>
    <xf numFmtId="0" fontId="23" fillId="0" borderId="1" xfId="6" applyFont="1" applyFill="1" applyBorder="1" applyAlignment="1" applyProtection="1">
      <alignment horizontal="right" vertical="center"/>
      <protection locked="0"/>
    </xf>
    <xf numFmtId="1" fontId="23" fillId="3" borderId="1" xfId="6" applyNumberFormat="1" applyFont="1" applyFill="1" applyBorder="1" applyAlignment="1" applyProtection="1">
      <alignment vertical="center"/>
      <protection locked="0"/>
    </xf>
    <xf numFmtId="1" fontId="23" fillId="3" borderId="1" xfId="6" applyNumberFormat="1" applyFont="1" applyFill="1" applyBorder="1" applyAlignment="1" applyProtection="1">
      <alignment horizontal="right" vertical="center"/>
      <protection locked="0"/>
    </xf>
    <xf numFmtId="0" fontId="23" fillId="0" borderId="0" xfId="6" applyFont="1" applyFill="1" applyBorder="1" applyAlignment="1" applyProtection="1">
      <alignment vertical="center"/>
      <protection locked="0"/>
    </xf>
    <xf numFmtId="0" fontId="3" fillId="0" borderId="0" xfId="6" applyFont="1" applyFill="1" applyBorder="1" applyAlignment="1" applyProtection="1">
      <alignment vertical="center"/>
      <protection locked="0"/>
    </xf>
    <xf numFmtId="1" fontId="9" fillId="0" borderId="0" xfId="0" applyNumberFormat="1" applyFont="1" applyFill="1" applyBorder="1" applyAlignment="1" applyProtection="1">
      <alignment vertical="center"/>
      <protection locked="0"/>
    </xf>
    <xf numFmtId="1" fontId="7" fillId="0" borderId="0" xfId="0" applyNumberFormat="1" applyFont="1" applyFill="1" applyBorder="1" applyAlignment="1" applyProtection="1">
      <alignment horizontal="left" vertical="center"/>
      <protection locked="0"/>
    </xf>
    <xf numFmtId="1" fontId="7" fillId="0" borderId="0" xfId="0" applyNumberFormat="1" applyFont="1" applyFill="1" applyBorder="1" applyAlignment="1" applyProtection="1">
      <alignment vertical="center"/>
      <protection locked="0"/>
    </xf>
    <xf numFmtId="0" fontId="7" fillId="0" borderId="0" xfId="0" applyNumberFormat="1" applyFont="1" applyFill="1" applyBorder="1" applyAlignment="1" applyProtection="1">
      <alignment vertical="center"/>
      <protection locked="0"/>
    </xf>
    <xf numFmtId="3" fontId="7" fillId="0" borderId="0" xfId="0" applyNumberFormat="1" applyFont="1" applyFill="1" applyBorder="1" applyAlignment="1" applyProtection="1">
      <alignment vertical="center"/>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vertical="center"/>
      <protection locked="0"/>
    </xf>
    <xf numFmtId="1" fontId="7" fillId="2" borderId="0" xfId="0" applyNumberFormat="1" applyFont="1" applyFill="1" applyBorder="1" applyAlignment="1" applyProtection="1">
      <alignment vertical="center"/>
      <protection locked="0"/>
    </xf>
    <xf numFmtId="0" fontId="27"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distributed" vertical="center"/>
      <protection locked="0"/>
    </xf>
    <xf numFmtId="0" fontId="23" fillId="3" borderId="0" xfId="6" applyFont="1" applyFill="1" applyBorder="1" applyAlignment="1" applyProtection="1">
      <alignment vertical="center"/>
      <protection locked="0"/>
    </xf>
    <xf numFmtId="0" fontId="2" fillId="0" borderId="1" xfId="6" applyFont="1" applyFill="1" applyBorder="1" applyAlignment="1" applyProtection="1">
      <alignment horizontal="center" vertical="center"/>
      <protection locked="0"/>
    </xf>
    <xf numFmtId="0" fontId="23" fillId="3" borderId="0" xfId="6" applyFont="1" applyFill="1" applyAlignment="1">
      <alignment vertical="center"/>
    </xf>
    <xf numFmtId="0" fontId="23" fillId="0" borderId="0" xfId="6" applyFont="1" applyFill="1" applyAlignment="1">
      <alignment horizontal="right" vertical="center"/>
    </xf>
    <xf numFmtId="0" fontId="9" fillId="3" borderId="0" xfId="6" applyFont="1" applyFill="1" applyAlignment="1">
      <alignment vertical="center"/>
    </xf>
    <xf numFmtId="0" fontId="9" fillId="0" borderId="0" xfId="6" applyFont="1" applyFill="1" applyAlignment="1">
      <alignment vertical="center"/>
    </xf>
    <xf numFmtId="0" fontId="2" fillId="3" borderId="1" xfId="6" applyFont="1" applyFill="1" applyBorder="1" applyAlignment="1">
      <alignment horizontal="center" vertical="center"/>
    </xf>
    <xf numFmtId="0" fontId="7" fillId="0" borderId="2" xfId="6" applyFont="1" applyBorder="1" applyAlignment="1">
      <alignment vertical="center"/>
    </xf>
    <xf numFmtId="0" fontId="23" fillId="0" borderId="1" xfId="6" applyFont="1" applyFill="1" applyBorder="1" applyAlignment="1">
      <alignment vertical="center"/>
    </xf>
    <xf numFmtId="0" fontId="2" fillId="3" borderId="0" xfId="0" applyFont="1" applyFill="1" applyAlignment="1">
      <alignment vertical="center"/>
    </xf>
    <xf numFmtId="0" fontId="7" fillId="3" borderId="1" xfId="0" applyFont="1" applyFill="1" applyBorder="1" applyAlignment="1">
      <alignment vertical="center"/>
    </xf>
    <xf numFmtId="0" fontId="6" fillId="3" borderId="1" xfId="25" applyFont="1" applyFill="1" applyBorder="1" applyAlignment="1">
      <alignment horizontal="left" vertical="center"/>
    </xf>
    <xf numFmtId="3" fontId="13" fillId="3" borderId="1" xfId="7" applyNumberFormat="1" applyFont="1" applyFill="1" applyBorder="1" applyAlignment="1" applyProtection="1">
      <alignment horizontal="right" vertical="center"/>
    </xf>
    <xf numFmtId="3" fontId="29" fillId="3" borderId="1" xfId="7" applyNumberFormat="1" applyFont="1" applyFill="1" applyBorder="1" applyAlignment="1" applyProtection="1">
      <alignment horizontal="right" vertical="center"/>
    </xf>
    <xf numFmtId="0" fontId="6" fillId="2" borderId="1" xfId="25" applyFont="1" applyFill="1" applyBorder="1" applyAlignment="1">
      <alignment horizontal="left" vertical="center"/>
    </xf>
    <xf numFmtId="0" fontId="5" fillId="2" borderId="1" xfId="25" applyFont="1" applyFill="1" applyBorder="1" applyAlignment="1">
      <alignment horizontal="left" vertical="center"/>
    </xf>
    <xf numFmtId="0" fontId="5" fillId="2" borderId="1" xfId="7" applyFont="1" applyFill="1" applyBorder="1" applyAlignment="1">
      <alignment horizontal="left" vertical="center"/>
    </xf>
    <xf numFmtId="0" fontId="23" fillId="0" borderId="1" xfId="7" applyFill="1" applyBorder="1"/>
    <xf numFmtId="0" fontId="28" fillId="0" borderId="1" xfId="7" applyFont="1" applyFill="1" applyBorder="1"/>
    <xf numFmtId="0" fontId="23" fillId="3" borderId="1" xfId="7" applyFill="1" applyBorder="1"/>
    <xf numFmtId="0" fontId="5" fillId="3" borderId="1" xfId="7" applyFont="1" applyFill="1" applyBorder="1" applyAlignment="1">
      <alignment horizontal="left" vertical="center"/>
    </xf>
    <xf numFmtId="0" fontId="30" fillId="2" borderId="1" xfId="7" applyFont="1" applyFill="1" applyBorder="1" applyAlignment="1">
      <alignment horizontal="left" vertical="center"/>
    </xf>
    <xf numFmtId="0" fontId="5" fillId="2" borderId="1" xfId="6" applyFont="1" applyFill="1" applyBorder="1" applyAlignment="1">
      <alignment horizontal="left" vertical="center"/>
    </xf>
    <xf numFmtId="0" fontId="5" fillId="2" borderId="1" xfId="21" applyFont="1" applyFill="1" applyBorder="1" applyAlignment="1">
      <alignment horizontal="left" vertical="center" wrapText="1"/>
    </xf>
    <xf numFmtId="0" fontId="5" fillId="2" borderId="1" xfId="24" applyFont="1" applyFill="1" applyBorder="1" applyAlignment="1">
      <alignment horizontal="left" vertical="center"/>
    </xf>
    <xf numFmtId="0" fontId="23" fillId="3" borderId="1" xfId="7" applyFill="1" applyBorder="1" applyAlignment="1">
      <alignment shrinkToFit="1"/>
    </xf>
    <xf numFmtId="0" fontId="23" fillId="0" borderId="1" xfId="7" applyFill="1" applyBorder="1" applyAlignment="1">
      <alignment shrinkToFit="1"/>
    </xf>
    <xf numFmtId="178" fontId="23" fillId="0" borderId="1" xfId="7" applyNumberFormat="1" applyFill="1" applyBorder="1" applyAlignment="1">
      <alignment shrinkToFit="1"/>
    </xf>
    <xf numFmtId="1" fontId="5" fillId="0" borderId="1" xfId="6" applyNumberFormat="1" applyFont="1" applyFill="1" applyBorder="1" applyAlignment="1" applyProtection="1">
      <alignment vertical="center" wrapText="1"/>
      <protection locked="0"/>
    </xf>
    <xf numFmtId="0" fontId="5" fillId="0" borderId="1" xfId="6" applyNumberFormat="1" applyFont="1" applyFill="1" applyBorder="1" applyAlignment="1" applyProtection="1">
      <alignment vertical="center" wrapText="1"/>
      <protection locked="0"/>
    </xf>
    <xf numFmtId="3" fontId="5" fillId="0" borderId="1" xfId="6" applyNumberFormat="1" applyFont="1" applyFill="1" applyBorder="1" applyAlignment="1" applyProtection="1">
      <alignment vertical="center" wrapText="1"/>
      <protection locked="0"/>
    </xf>
    <xf numFmtId="0" fontId="5" fillId="0" borderId="1" xfId="6" applyFont="1" applyBorder="1" applyAlignment="1" applyProtection="1">
      <alignment vertical="center" wrapText="1"/>
      <protection locked="0"/>
    </xf>
    <xf numFmtId="3" fontId="13" fillId="3" borderId="1" xfId="7" applyNumberFormat="1" applyFont="1" applyFill="1" applyBorder="1" applyAlignment="1" applyProtection="1">
      <alignment horizontal="right" vertical="center" shrinkToFit="1"/>
    </xf>
    <xf numFmtId="3" fontId="29" fillId="3" borderId="1" xfId="7" applyNumberFormat="1" applyFont="1" applyFill="1" applyBorder="1" applyAlignment="1" applyProtection="1">
      <alignment horizontal="right" vertical="center" shrinkToFit="1"/>
    </xf>
    <xf numFmtId="3" fontId="13" fillId="0" borderId="1" xfId="7" applyNumberFormat="1" applyFont="1" applyFill="1" applyBorder="1" applyAlignment="1" applyProtection="1">
      <alignment horizontal="right" vertical="center" shrinkToFit="1"/>
    </xf>
    <xf numFmtId="3" fontId="29" fillId="0" borderId="1" xfId="7" applyNumberFormat="1" applyFont="1" applyFill="1" applyBorder="1" applyAlignment="1" applyProtection="1">
      <alignment horizontal="right" vertical="center" shrinkToFit="1"/>
    </xf>
    <xf numFmtId="0" fontId="13" fillId="0" borderId="1" xfId="7" applyFont="1" applyFill="1" applyBorder="1" applyAlignment="1">
      <alignment shrinkToFit="1"/>
    </xf>
    <xf numFmtId="0" fontId="29" fillId="0" borderId="1" xfId="7" applyFont="1" applyFill="1" applyBorder="1" applyAlignment="1">
      <alignment shrinkToFit="1"/>
    </xf>
    <xf numFmtId="0" fontId="28" fillId="0" borderId="1" xfId="7" applyFont="1" applyFill="1" applyBorder="1" applyAlignment="1">
      <alignment shrinkToFit="1"/>
    </xf>
    <xf numFmtId="0" fontId="6" fillId="2" borderId="4" xfId="25" applyFont="1" applyFill="1" applyBorder="1" applyAlignment="1">
      <alignment horizontal="left" vertical="center"/>
    </xf>
    <xf numFmtId="0" fontId="23" fillId="0" borderId="4" xfId="7" applyFill="1" applyBorder="1"/>
    <xf numFmtId="0" fontId="28" fillId="0" borderId="4" xfId="7" applyFont="1" applyFill="1" applyBorder="1"/>
    <xf numFmtId="0" fontId="23" fillId="0" borderId="0" xfId="6" applyFont="1" applyFill="1" applyBorder="1" applyAlignment="1">
      <alignment vertical="center"/>
    </xf>
    <xf numFmtId="0" fontId="23" fillId="0" borderId="0" xfId="6" applyFont="1" applyFill="1" applyAlignment="1">
      <alignment horizontal="center" vertical="center"/>
    </xf>
    <xf numFmtId="0" fontId="2" fillId="0" borderId="1" xfId="6" applyFont="1" applyFill="1" applyBorder="1" applyAlignment="1">
      <alignment horizontal="right" vertical="center" wrapText="1"/>
    </xf>
    <xf numFmtId="0" fontId="2" fillId="0" borderId="1" xfId="6" applyFont="1" applyFill="1" applyBorder="1" applyAlignment="1">
      <alignment horizontal="right" vertical="center"/>
    </xf>
    <xf numFmtId="0" fontId="23" fillId="3" borderId="0" xfId="6" applyFont="1" applyFill="1" applyBorder="1" applyAlignment="1">
      <alignment vertical="center"/>
    </xf>
    <xf numFmtId="3" fontId="7" fillId="2" borderId="1" xfId="6" applyNumberFormat="1" applyFont="1" applyFill="1" applyBorder="1" applyAlignment="1" applyProtection="1">
      <alignment vertical="center"/>
    </xf>
    <xf numFmtId="0" fontId="9" fillId="3" borderId="1" xfId="6" applyFont="1" applyFill="1" applyBorder="1" applyAlignment="1">
      <alignment horizontal="right" vertical="center"/>
    </xf>
    <xf numFmtId="0" fontId="9" fillId="3" borderId="1" xfId="6" applyFont="1" applyFill="1" applyBorder="1" applyAlignment="1">
      <alignment horizontal="center" vertical="center"/>
    </xf>
    <xf numFmtId="3" fontId="7" fillId="2" borderId="0" xfId="6" applyNumberFormat="1" applyFont="1" applyFill="1" applyBorder="1" applyAlignment="1" applyProtection="1">
      <alignment vertical="center"/>
    </xf>
    <xf numFmtId="3" fontId="7" fillId="2" borderId="1" xfId="6" applyNumberFormat="1" applyFont="1" applyFill="1" applyBorder="1" applyAlignment="1" applyProtection="1">
      <alignment horizontal="left" vertical="center"/>
    </xf>
    <xf numFmtId="0" fontId="7" fillId="2" borderId="1" xfId="6" applyFont="1" applyFill="1" applyBorder="1" applyAlignment="1">
      <alignment horizontal="right" vertical="center"/>
    </xf>
    <xf numFmtId="3" fontId="7" fillId="2" borderId="0" xfId="6" applyNumberFormat="1" applyFont="1" applyFill="1" applyBorder="1" applyAlignment="1" applyProtection="1">
      <alignment horizontal="left" vertical="center"/>
    </xf>
    <xf numFmtId="3" fontId="32" fillId="2" borderId="1" xfId="6" applyNumberFormat="1" applyFont="1" applyFill="1" applyBorder="1" applyAlignment="1" applyProtection="1">
      <alignment vertical="center"/>
    </xf>
    <xf numFmtId="3" fontId="7" fillId="2" borderId="1" xfId="6" applyNumberFormat="1" applyFont="1" applyFill="1" applyBorder="1" applyAlignment="1" applyProtection="1">
      <alignment horizontal="right" vertical="center"/>
    </xf>
    <xf numFmtId="3" fontId="31" fillId="0" borderId="1" xfId="6" applyNumberFormat="1" applyFont="1" applyFill="1" applyBorder="1" applyAlignment="1" applyProtection="1">
      <alignment vertical="center"/>
    </xf>
    <xf numFmtId="0" fontId="23" fillId="0" borderId="1" xfId="6" applyFont="1" applyFill="1" applyBorder="1" applyAlignment="1">
      <alignment horizontal="right" vertical="center"/>
    </xf>
    <xf numFmtId="3" fontId="7" fillId="0" borderId="1" xfId="6" applyNumberFormat="1" applyFont="1" applyFill="1" applyBorder="1" applyAlignment="1" applyProtection="1">
      <alignment horizontal="left" vertical="center"/>
    </xf>
    <xf numFmtId="0" fontId="23" fillId="3" borderId="1" xfId="6" applyFont="1" applyFill="1" applyBorder="1" applyAlignment="1">
      <alignment horizontal="right" vertical="center"/>
    </xf>
    <xf numFmtId="0" fontId="7" fillId="0" borderId="1" xfId="6" applyFont="1" applyBorder="1" applyAlignment="1">
      <alignment horizontal="left" vertical="center"/>
    </xf>
    <xf numFmtId="0" fontId="7" fillId="0" borderId="0" xfId="6" applyFont="1" applyBorder="1" applyAlignment="1">
      <alignment horizontal="left" vertical="center"/>
    </xf>
    <xf numFmtId="0" fontId="27" fillId="0" borderId="0" xfId="3" applyFont="1" applyFill="1" applyBorder="1" applyAlignment="1">
      <alignment vertical="center" wrapText="1"/>
    </xf>
    <xf numFmtId="3" fontId="7" fillId="0" borderId="0" xfId="6" applyNumberFormat="1" applyFont="1" applyFill="1" applyBorder="1" applyAlignment="1" applyProtection="1">
      <alignment horizontal="left" vertical="center"/>
    </xf>
    <xf numFmtId="0" fontId="2" fillId="0" borderId="0" xfId="6" applyFont="1" applyFill="1" applyAlignment="1">
      <alignment vertical="center"/>
    </xf>
    <xf numFmtId="0" fontId="7" fillId="0" borderId="1" xfId="6" applyFont="1" applyBorder="1" applyAlignment="1">
      <alignment horizontal="right" vertical="center"/>
    </xf>
    <xf numFmtId="3" fontId="7" fillId="0" borderId="1" xfId="6" applyNumberFormat="1" applyFont="1" applyFill="1" applyBorder="1" applyAlignment="1" applyProtection="1">
      <alignment horizontal="right" vertical="center"/>
    </xf>
    <xf numFmtId="0" fontId="9" fillId="2" borderId="1" xfId="6" applyFont="1" applyFill="1" applyBorder="1" applyAlignment="1">
      <alignment horizontal="center" vertical="center"/>
    </xf>
    <xf numFmtId="0" fontId="9" fillId="0" borderId="1" xfId="6" applyFont="1" applyFill="1" applyBorder="1" applyAlignment="1">
      <alignment vertical="center"/>
    </xf>
    <xf numFmtId="0" fontId="9" fillId="0" borderId="0" xfId="6" applyFont="1" applyFill="1" applyBorder="1" applyAlignment="1">
      <alignment vertical="center"/>
    </xf>
    <xf numFmtId="0" fontId="7" fillId="0" borderId="0" xfId="6" applyFont="1" applyFill="1" applyBorder="1" applyAlignment="1">
      <alignment vertical="center"/>
    </xf>
    <xf numFmtId="1" fontId="7" fillId="0" borderId="0" xfId="6" applyNumberFormat="1" applyFont="1" applyFill="1" applyBorder="1" applyAlignment="1" applyProtection="1">
      <alignment vertical="center"/>
      <protection locked="0"/>
    </xf>
    <xf numFmtId="0" fontId="23" fillId="0" borderId="0" xfId="6" applyFill="1" applyAlignment="1">
      <alignment vertical="center"/>
    </xf>
    <xf numFmtId="0" fontId="9" fillId="0" borderId="4" xfId="6" applyFont="1" applyFill="1" applyBorder="1" applyAlignment="1">
      <alignment horizontal="center" vertical="center"/>
    </xf>
    <xf numFmtId="0" fontId="9" fillId="3" borderId="4" xfId="6" applyFont="1" applyFill="1" applyBorder="1" applyAlignment="1">
      <alignment horizontal="center" vertical="center"/>
    </xf>
    <xf numFmtId="0" fontId="23" fillId="2" borderId="0" xfId="6" applyFill="1" applyAlignment="1">
      <alignment vertical="center"/>
    </xf>
    <xf numFmtId="0" fontId="7" fillId="0" borderId="1" xfId="6" applyFont="1" applyBorder="1" applyAlignment="1">
      <alignment vertical="center"/>
    </xf>
    <xf numFmtId="0" fontId="2" fillId="2" borderId="0" xfId="6" applyFont="1" applyFill="1" applyAlignment="1">
      <alignment vertical="center"/>
    </xf>
    <xf numFmtId="0" fontId="23" fillId="0" borderId="1" xfId="6" applyFill="1" applyBorder="1" applyAlignment="1">
      <alignment vertical="center"/>
    </xf>
    <xf numFmtId="0" fontId="23" fillId="3" borderId="1" xfId="6" applyFill="1" applyBorder="1" applyAlignment="1">
      <alignment vertical="center"/>
    </xf>
    <xf numFmtId="0" fontId="23" fillId="3" borderId="0" xfId="6" applyFill="1" applyAlignment="1">
      <alignment vertical="center"/>
    </xf>
    <xf numFmtId="0" fontId="3" fillId="0" borderId="0" xfId="6" applyFont="1" applyFill="1"/>
    <xf numFmtId="0" fontId="23" fillId="0" borderId="0" xfId="6" applyFont="1" applyAlignment="1">
      <alignment horizontal="center"/>
    </xf>
    <xf numFmtId="0" fontId="23" fillId="0" borderId="0" xfId="6" applyFont="1" applyBorder="1"/>
    <xf numFmtId="0" fontId="23" fillId="0" borderId="0" xfId="6" applyFont="1"/>
    <xf numFmtId="0" fontId="23" fillId="0" borderId="0" xfId="6" applyFont="1" applyBorder="1" applyAlignment="1">
      <alignment horizontal="center"/>
    </xf>
    <xf numFmtId="0" fontId="23" fillId="0" borderId="1" xfId="6" applyFont="1" applyBorder="1" applyAlignment="1">
      <alignment horizontal="center" vertical="center" wrapText="1"/>
    </xf>
    <xf numFmtId="0" fontId="2" fillId="0" borderId="1" xfId="6" applyFont="1" applyBorder="1" applyAlignment="1">
      <alignment horizontal="center" vertical="center" wrapText="1"/>
    </xf>
    <xf numFmtId="176" fontId="23" fillId="0" borderId="1" xfId="6" applyNumberFormat="1" applyFont="1" applyBorder="1"/>
    <xf numFmtId="176" fontId="23" fillId="0" borderId="1" xfId="6" applyNumberFormat="1" applyFont="1" applyBorder="1" applyAlignment="1">
      <alignment horizontal="center"/>
    </xf>
    <xf numFmtId="176" fontId="7" fillId="0" borderId="1" xfId="6" applyNumberFormat="1" applyFont="1" applyFill="1" applyBorder="1" applyAlignment="1">
      <alignment vertical="center"/>
    </xf>
    <xf numFmtId="176" fontId="3" fillId="3" borderId="1" xfId="2" applyNumberFormat="1" applyFont="1" applyFill="1" applyBorder="1" applyAlignment="1" applyProtection="1">
      <alignment horizontal="distributed" vertical="center"/>
    </xf>
    <xf numFmtId="176" fontId="3" fillId="3" borderId="1" xfId="2" applyNumberFormat="1" applyFont="1" applyFill="1" applyBorder="1" applyAlignment="1" applyProtection="1">
      <alignment horizontal="center" vertical="center"/>
    </xf>
    <xf numFmtId="0" fontId="23" fillId="0" borderId="0" xfId="6" applyAlignment="1">
      <alignment horizontal="center"/>
    </xf>
    <xf numFmtId="0" fontId="23" fillId="0" borderId="0" xfId="6" applyBorder="1"/>
    <xf numFmtId="0" fontId="7" fillId="3" borderId="1" xfId="6" applyFont="1" applyFill="1" applyBorder="1" applyAlignment="1">
      <alignment horizontal="left" vertical="center"/>
    </xf>
    <xf numFmtId="0" fontId="7" fillId="2" borderId="0" xfId="6" applyFont="1" applyFill="1" applyAlignment="1">
      <alignment vertical="center"/>
    </xf>
    <xf numFmtId="0" fontId="27" fillId="0" borderId="1" xfId="26" applyFont="1" applyFill="1" applyBorder="1" applyAlignment="1" applyProtection="1">
      <alignment horizontal="right" vertical="center"/>
      <protection locked="0"/>
    </xf>
    <xf numFmtId="1" fontId="7" fillId="2" borderId="1" xfId="6" applyNumberFormat="1" applyFont="1" applyFill="1" applyBorder="1" applyAlignment="1" applyProtection="1">
      <alignment horizontal="right" vertical="center"/>
      <protection locked="0"/>
    </xf>
    <xf numFmtId="1" fontId="7" fillId="2" borderId="1" xfId="26" applyNumberFormat="1" applyFont="1" applyFill="1" applyBorder="1" applyAlignment="1" applyProtection="1">
      <alignment horizontal="right" vertical="center"/>
      <protection locked="0"/>
    </xf>
    <xf numFmtId="0" fontId="23" fillId="2" borderId="0" xfId="6" applyFont="1" applyFill="1" applyAlignment="1" applyProtection="1">
      <alignment vertical="center"/>
      <protection locked="0"/>
    </xf>
    <xf numFmtId="0" fontId="27" fillId="0" borderId="1" xfId="6" applyFont="1" applyBorder="1" applyAlignment="1" applyProtection="1">
      <alignment horizontal="left" vertical="center" wrapText="1"/>
      <protection locked="0"/>
    </xf>
    <xf numFmtId="0" fontId="3" fillId="2" borderId="0" xfId="6" applyFont="1" applyFill="1" applyAlignment="1" applyProtection="1">
      <alignment vertical="center"/>
      <protection locked="0"/>
    </xf>
    <xf numFmtId="0" fontId="2" fillId="2" borderId="1" xfId="6" applyFont="1" applyFill="1" applyBorder="1" applyAlignment="1" applyProtection="1">
      <alignment horizontal="center" vertical="center"/>
      <protection locked="0"/>
    </xf>
    <xf numFmtId="0" fontId="9" fillId="2" borderId="1" xfId="6" applyFont="1" applyFill="1" applyBorder="1" applyAlignment="1" applyProtection="1">
      <alignment horizontal="left" vertical="center"/>
      <protection locked="0"/>
    </xf>
    <xf numFmtId="1" fontId="9" fillId="2" borderId="1" xfId="6" applyNumberFormat="1" applyFont="1" applyFill="1" applyBorder="1" applyAlignment="1" applyProtection="1">
      <alignment vertical="center"/>
      <protection locked="0"/>
    </xf>
    <xf numFmtId="1" fontId="7" fillId="2" borderId="1" xfId="6" applyNumberFormat="1" applyFont="1" applyFill="1" applyBorder="1" applyAlignment="1" applyProtection="1">
      <alignment horizontal="left" vertical="center"/>
      <protection locked="0"/>
    </xf>
    <xf numFmtId="1" fontId="7" fillId="2" borderId="1" xfId="17" applyNumberFormat="1" applyFont="1" applyFill="1" applyBorder="1" applyAlignment="1" applyProtection="1">
      <alignment vertical="center"/>
      <protection locked="0"/>
    </xf>
    <xf numFmtId="3" fontId="7" fillId="2" borderId="1" xfId="6" applyNumberFormat="1" applyFont="1" applyFill="1" applyBorder="1" applyAlignment="1" applyProtection="1">
      <alignment vertical="center"/>
      <protection locked="0"/>
    </xf>
    <xf numFmtId="0" fontId="7" fillId="2" borderId="1" xfId="6" applyFont="1" applyFill="1" applyBorder="1" applyAlignment="1" applyProtection="1">
      <alignment vertical="center" wrapText="1"/>
      <protection locked="0"/>
    </xf>
    <xf numFmtId="0" fontId="7" fillId="2" borderId="1" xfId="17" applyFont="1" applyFill="1" applyBorder="1" applyAlignment="1" applyProtection="1">
      <alignment vertical="center" wrapText="1"/>
      <protection locked="0"/>
    </xf>
    <xf numFmtId="3" fontId="7" fillId="2" borderId="1" xfId="17" applyNumberFormat="1" applyFont="1" applyFill="1" applyBorder="1" applyAlignment="1" applyProtection="1">
      <alignment vertical="center"/>
      <protection locked="0"/>
    </xf>
    <xf numFmtId="0" fontId="7" fillId="2" borderId="1" xfId="6" applyFont="1" applyFill="1" applyBorder="1" applyAlignment="1" applyProtection="1">
      <alignment vertical="center"/>
      <protection locked="0"/>
    </xf>
    <xf numFmtId="0" fontId="9" fillId="2" borderId="1" xfId="6" applyFont="1" applyFill="1" applyBorder="1" applyAlignment="1" applyProtection="1">
      <alignment horizontal="distributed" vertical="center"/>
      <protection locked="0"/>
    </xf>
    <xf numFmtId="176" fontId="7" fillId="2" borderId="2" xfId="6" applyNumberFormat="1" applyFont="1" applyFill="1" applyBorder="1" applyAlignment="1" applyProtection="1">
      <alignment horizontal="left" vertical="center"/>
      <protection locked="0"/>
    </xf>
    <xf numFmtId="177" fontId="7" fillId="2" borderId="2" xfId="6" applyNumberFormat="1" applyFont="1" applyFill="1" applyBorder="1" applyAlignment="1" applyProtection="1">
      <alignment horizontal="left" vertical="center"/>
      <protection locked="0"/>
    </xf>
    <xf numFmtId="0" fontId="7" fillId="2" borderId="1" xfId="17" applyFont="1" applyFill="1" applyBorder="1" applyAlignment="1">
      <alignment vertical="center"/>
    </xf>
    <xf numFmtId="0" fontId="2" fillId="0" borderId="1" xfId="6" applyFont="1" applyFill="1" applyBorder="1" applyAlignment="1">
      <alignment horizontal="center" vertical="center"/>
    </xf>
    <xf numFmtId="0" fontId="13" fillId="0" borderId="1" xfId="7" applyNumberFormat="1" applyFont="1" applyFill="1" applyBorder="1" applyAlignment="1" applyProtection="1">
      <alignment horizontal="center" vertical="center" wrapText="1"/>
    </xf>
    <xf numFmtId="3" fontId="13" fillId="3" borderId="1" xfId="7" applyNumberFormat="1" applyFont="1" applyFill="1" applyBorder="1" applyAlignment="1">
      <alignment shrinkToFit="1"/>
    </xf>
    <xf numFmtId="1" fontId="13" fillId="3" borderId="1" xfId="7" applyNumberFormat="1" applyFont="1" applyFill="1" applyBorder="1" applyAlignment="1">
      <alignment shrinkToFit="1"/>
    </xf>
    <xf numFmtId="0" fontId="7" fillId="3" borderId="9" xfId="0" applyFont="1" applyFill="1" applyBorder="1" applyAlignment="1">
      <alignment vertical="center"/>
    </xf>
    <xf numFmtId="176" fontId="7" fillId="0" borderId="13" xfId="0" applyNumberFormat="1" applyFont="1" applyFill="1" applyBorder="1" applyAlignment="1" applyProtection="1">
      <alignment vertical="center" wrapText="1"/>
    </xf>
    <xf numFmtId="0" fontId="7" fillId="0" borderId="1" xfId="6" applyFont="1" applyFill="1" applyBorder="1" applyAlignment="1" applyProtection="1">
      <alignment horizontal="right" vertical="center"/>
      <protection locked="0"/>
    </xf>
    <xf numFmtId="0" fontId="7" fillId="0" borderId="13" xfId="0" applyFont="1" applyBorder="1" applyAlignment="1">
      <alignment horizontal="lef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vertical="center"/>
    </xf>
    <xf numFmtId="9" fontId="5" fillId="0" borderId="1" xfId="4" applyNumberFormat="1" applyFont="1" applyBorder="1" applyAlignment="1">
      <alignment vertical="center" wrapText="1"/>
    </xf>
    <xf numFmtId="0" fontId="2" fillId="0" borderId="1" xfId="6" applyFont="1" applyFill="1" applyBorder="1" applyAlignment="1">
      <alignment horizontal="center" vertical="center"/>
    </xf>
    <xf numFmtId="3" fontId="54" fillId="2" borderId="27" xfId="0" applyNumberFormat="1" applyFont="1" applyFill="1" applyBorder="1" applyAlignment="1" applyProtection="1">
      <alignment horizontal="right" vertical="center"/>
    </xf>
    <xf numFmtId="0" fontId="0" fillId="0" borderId="13"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23" fillId="0" borderId="13" xfId="0" quotePrefix="1"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23" fillId="0" borderId="27" xfId="0" applyFont="1" applyFill="1" applyBorder="1" applyAlignment="1" applyProtection="1">
      <alignment horizontal="center" vertical="center"/>
      <protection locked="0"/>
    </xf>
    <xf numFmtId="0" fontId="55" fillId="0" borderId="0" xfId="113">
      <alignment vertical="center"/>
    </xf>
    <xf numFmtId="0" fontId="13" fillId="0" borderId="0" xfId="113" applyFont="1" applyBorder="1" applyAlignment="1">
      <alignment horizontal="center" vertical="center" wrapText="1"/>
    </xf>
    <xf numFmtId="0" fontId="13" fillId="0" borderId="0" xfId="113" applyFont="1" applyBorder="1" applyAlignment="1">
      <alignment vertical="center" wrapText="1"/>
    </xf>
    <xf numFmtId="0" fontId="13" fillId="0" borderId="0" xfId="113" applyFont="1" applyBorder="1" applyAlignment="1">
      <alignment horizontal="right" vertical="center" wrapText="1"/>
    </xf>
    <xf numFmtId="0" fontId="7" fillId="27" borderId="32" xfId="113" applyFont="1" applyFill="1" applyBorder="1" applyAlignment="1">
      <alignment horizontal="center" vertical="center" wrapText="1"/>
    </xf>
    <xf numFmtId="0" fontId="13" fillId="0" borderId="33" xfId="113" applyFont="1" applyBorder="1" applyAlignment="1">
      <alignment horizontal="center" vertical="center" wrapText="1"/>
    </xf>
    <xf numFmtId="4" fontId="13" fillId="0" borderId="33" xfId="113" applyNumberFormat="1" applyFont="1" applyBorder="1" applyAlignment="1">
      <alignment horizontal="left" vertical="center" wrapText="1"/>
    </xf>
    <xf numFmtId="4" fontId="13" fillId="0" borderId="33" xfId="113" applyNumberFormat="1" applyFont="1" applyBorder="1" applyAlignment="1">
      <alignment horizontal="right" vertical="center" wrapText="1"/>
    </xf>
    <xf numFmtId="0" fontId="57" fillId="28" borderId="33" xfId="113" applyFont="1" applyFill="1" applyBorder="1" applyAlignment="1">
      <alignment vertical="center" wrapText="1"/>
    </xf>
    <xf numFmtId="4" fontId="13" fillId="28" borderId="33" xfId="113" applyNumberFormat="1" applyFont="1" applyFill="1" applyBorder="1" applyAlignment="1">
      <alignment horizontal="right" vertical="center" wrapText="1"/>
    </xf>
    <xf numFmtId="0" fontId="55" fillId="0" borderId="0" xfId="113">
      <alignment vertical="center"/>
    </xf>
    <xf numFmtId="0" fontId="61" fillId="27" borderId="32" xfId="113" applyFont="1" applyFill="1" applyBorder="1" applyAlignment="1">
      <alignment horizontal="center" vertical="center" wrapText="1"/>
    </xf>
    <xf numFmtId="0" fontId="57" fillId="0" borderId="33" xfId="113" applyFont="1" applyBorder="1" applyAlignment="1">
      <alignment vertical="center" wrapText="1"/>
    </xf>
    <xf numFmtId="4" fontId="57" fillId="0" borderId="33" xfId="113" applyNumberFormat="1" applyFont="1" applyBorder="1" applyAlignment="1">
      <alignment horizontal="right" vertical="center" wrapText="1"/>
    </xf>
    <xf numFmtId="0" fontId="4" fillId="0" borderId="0" xfId="6" applyFont="1" applyFill="1" applyAlignment="1">
      <alignment horizontal="center" vertical="center"/>
    </xf>
    <xf numFmtId="0" fontId="23" fillId="0" borderId="5" xfId="6" applyFont="1" applyFill="1" applyBorder="1" applyAlignment="1">
      <alignment horizontal="left" vertical="center" wrapText="1"/>
    </xf>
    <xf numFmtId="0" fontId="4" fillId="2" borderId="0" xfId="6" applyFont="1" applyFill="1" applyAlignment="1">
      <alignment horizontal="center" vertical="center"/>
    </xf>
    <xf numFmtId="0" fontId="4" fillId="0" borderId="0" xfId="6" applyFont="1" applyFill="1" applyAlignment="1" applyProtection="1">
      <alignment horizontal="center" vertical="center"/>
      <protection locked="0"/>
    </xf>
    <xf numFmtId="0" fontId="2" fillId="0" borderId="2" xfId="6" applyFont="1" applyFill="1" applyBorder="1" applyAlignment="1" applyProtection="1">
      <alignment horizontal="center" vertical="center"/>
      <protection locked="0"/>
    </xf>
    <xf numFmtId="0" fontId="2" fillId="0" borderId="7" xfId="6" applyFont="1" applyFill="1" applyBorder="1" applyAlignment="1" applyProtection="1">
      <alignment horizontal="center" vertical="center"/>
      <protection locked="0"/>
    </xf>
    <xf numFmtId="0" fontId="2" fillId="0" borderId="3" xfId="6" applyFont="1" applyFill="1" applyBorder="1" applyAlignment="1" applyProtection="1">
      <alignment horizontal="center" vertical="center"/>
      <protection locked="0"/>
    </xf>
    <xf numFmtId="0" fontId="2" fillId="0" borderId="1" xfId="6" applyFont="1" applyFill="1" applyBorder="1" applyAlignment="1" applyProtection="1">
      <alignment horizontal="center" vertical="center"/>
      <protection locked="0"/>
    </xf>
    <xf numFmtId="0" fontId="2" fillId="0" borderId="1" xfId="6"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3" fillId="0" borderId="1" xfId="7" applyNumberFormat="1" applyFont="1" applyFill="1" applyBorder="1" applyAlignment="1" applyProtection="1">
      <alignment horizontal="center" vertical="center"/>
    </xf>
    <xf numFmtId="0" fontId="13" fillId="0" borderId="1" xfId="7"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center" vertical="center" wrapText="1"/>
    </xf>
    <xf numFmtId="0" fontId="5" fillId="0" borderId="8"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2" xfId="7" applyNumberFormat="1" applyFont="1" applyFill="1" applyBorder="1" applyAlignment="1" applyProtection="1">
      <alignment horizontal="center" vertical="center" wrapText="1"/>
    </xf>
    <xf numFmtId="0" fontId="13" fillId="0" borderId="8" xfId="7" applyNumberFormat="1" applyFont="1" applyFill="1" applyBorder="1" applyAlignment="1" applyProtection="1">
      <alignment horizontal="center" vertical="center"/>
    </xf>
    <xf numFmtId="0" fontId="13" fillId="0" borderId="9" xfId="7" applyNumberFormat="1" applyFont="1" applyFill="1" applyBorder="1" applyAlignment="1" applyProtection="1">
      <alignment horizontal="center" vertical="center"/>
    </xf>
    <xf numFmtId="0" fontId="13" fillId="0" borderId="4" xfId="7" applyNumberFormat="1" applyFont="1" applyFill="1" applyBorder="1" applyAlignment="1" applyProtection="1">
      <alignment horizontal="center" vertical="center"/>
    </xf>
    <xf numFmtId="0" fontId="13" fillId="0" borderId="8" xfId="7" applyNumberFormat="1" applyFont="1" applyFill="1" applyBorder="1" applyAlignment="1" applyProtection="1">
      <alignment horizontal="center" vertical="center" wrapText="1"/>
    </xf>
    <xf numFmtId="0" fontId="13" fillId="0" borderId="4" xfId="7" applyNumberFormat="1" applyFont="1" applyFill="1" applyBorder="1" applyAlignment="1" applyProtection="1">
      <alignment horizontal="center" vertical="center" wrapText="1"/>
    </xf>
    <xf numFmtId="0" fontId="5" fillId="0" borderId="6" xfId="7" applyNumberFormat="1" applyFont="1" applyFill="1" applyBorder="1" applyAlignment="1" applyProtection="1">
      <alignment horizontal="right" vertical="center"/>
    </xf>
    <xf numFmtId="0" fontId="15" fillId="0" borderId="1" xfId="7" applyNumberFormat="1" applyFont="1" applyFill="1" applyBorder="1" applyAlignment="1" applyProtection="1">
      <alignment horizontal="center" vertical="center" wrapText="1"/>
    </xf>
    <xf numFmtId="0" fontId="4" fillId="0" borderId="0" xfId="7" applyNumberFormat="1" applyFont="1" applyFill="1" applyAlignment="1" applyProtection="1">
      <alignment horizontal="center" vertical="center"/>
    </xf>
    <xf numFmtId="0" fontId="4" fillId="0" borderId="6"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12" fillId="0" borderId="2" xfId="6" applyFont="1" applyFill="1" applyBorder="1" applyAlignment="1">
      <alignment horizontal="center" vertical="center"/>
    </xf>
    <xf numFmtId="0" fontId="12" fillId="0" borderId="7" xfId="6" applyFont="1" applyFill="1" applyBorder="1" applyAlignment="1">
      <alignment horizontal="center" vertical="center"/>
    </xf>
    <xf numFmtId="0" fontId="12" fillId="0" borderId="3" xfId="6" applyFont="1" applyFill="1" applyBorder="1" applyAlignment="1">
      <alignment horizontal="center" vertical="center"/>
    </xf>
    <xf numFmtId="0" fontId="12" fillId="0" borderId="1" xfId="6" applyFont="1" applyFill="1" applyBorder="1" applyAlignment="1">
      <alignment horizontal="center" vertical="center"/>
    </xf>
    <xf numFmtId="0" fontId="4"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xf>
    <xf numFmtId="0" fontId="2" fillId="0" borderId="8" xfId="0" applyFont="1" applyFill="1" applyBorder="1" applyAlignment="1">
      <alignment horizontal="center" vertical="center" wrapText="1"/>
    </xf>
    <xf numFmtId="0" fontId="0" fillId="0" borderId="4" xfId="0" applyFont="1" applyFill="1" applyBorder="1" applyAlignment="1">
      <alignment horizontal="center" wrapText="1"/>
    </xf>
    <xf numFmtId="0" fontId="0"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6" fillId="0" borderId="0" xfId="0" applyFont="1" applyAlignment="1">
      <alignment horizontal="lef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16" fillId="0" borderId="0" xfId="0" applyFont="1" applyAlignment="1">
      <alignment horizontal="left"/>
    </xf>
    <xf numFmtId="0" fontId="5" fillId="0" borderId="6"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0" xfId="4" applyFont="1" applyAlignment="1">
      <alignment horizontal="left" vertical="center"/>
    </xf>
    <xf numFmtId="0" fontId="25" fillId="0" borderId="6" xfId="6" applyFont="1" applyBorder="1" applyAlignment="1">
      <alignment horizontal="left" vertical="center"/>
    </xf>
    <xf numFmtId="0" fontId="25" fillId="0" borderId="1" xfId="4" applyFont="1" applyBorder="1" applyAlignment="1">
      <alignment horizontal="center" vertical="center"/>
    </xf>
    <xf numFmtId="0" fontId="7" fillId="27" borderId="29" xfId="113" applyFont="1" applyFill="1" applyBorder="1" applyAlignment="1">
      <alignment horizontal="center" vertical="center" wrapText="1"/>
    </xf>
    <xf numFmtId="0" fontId="7" fillId="27" borderId="30" xfId="113" applyFont="1" applyFill="1" applyBorder="1" applyAlignment="1">
      <alignment horizontal="center" vertical="center" wrapText="1"/>
    </xf>
    <xf numFmtId="0" fontId="56" fillId="26" borderId="0" xfId="113" applyFont="1" applyFill="1" applyBorder="1" applyAlignment="1">
      <alignment horizontal="center" vertical="center" wrapText="1"/>
    </xf>
    <xf numFmtId="0" fontId="7" fillId="27" borderId="31" xfId="113" applyFont="1" applyFill="1" applyBorder="1" applyAlignment="1">
      <alignment horizontal="center" vertical="center" wrapText="1"/>
    </xf>
    <xf numFmtId="0" fontId="13" fillId="0" borderId="33" xfId="113" applyFont="1" applyBorder="1" applyAlignment="1">
      <alignment horizontal="left" vertical="center" wrapText="1"/>
    </xf>
    <xf numFmtId="0" fontId="13" fillId="0" borderId="33" xfId="113" applyFont="1" applyBorder="1" applyAlignment="1">
      <alignment vertical="center" wrapText="1"/>
    </xf>
    <xf numFmtId="0" fontId="13" fillId="28" borderId="33" xfId="113" applyFont="1" applyFill="1" applyBorder="1" applyAlignment="1">
      <alignment horizontal="center" vertical="center" wrapText="1"/>
    </xf>
    <xf numFmtId="0" fontId="7" fillId="27" borderId="28" xfId="113" applyFont="1" applyFill="1" applyBorder="1" applyAlignment="1">
      <alignment horizontal="center" vertical="center" wrapText="1"/>
    </xf>
    <xf numFmtId="0" fontId="58" fillId="0" borderId="0" xfId="113" applyFont="1" applyBorder="1" applyAlignment="1">
      <alignment horizontal="center" vertical="center" wrapText="1"/>
    </xf>
    <xf numFmtId="0" fontId="57" fillId="0" borderId="0" xfId="113" applyFont="1" applyBorder="1" applyAlignment="1">
      <alignment horizontal="right" vertical="center" wrapText="1"/>
    </xf>
    <xf numFmtId="0" fontId="59" fillId="27" borderId="28" xfId="113" applyFont="1" applyFill="1" applyBorder="1" applyAlignment="1">
      <alignment horizontal="center" vertical="center" wrapText="1"/>
    </xf>
    <xf numFmtId="0" fontId="60" fillId="27" borderId="29" xfId="113" applyFont="1" applyFill="1" applyBorder="1" applyAlignment="1">
      <alignment horizontal="center" vertical="center" wrapText="1"/>
    </xf>
    <xf numFmtId="0" fontId="60" fillId="27" borderId="30" xfId="113" applyFont="1" applyFill="1" applyBorder="1" applyAlignment="1">
      <alignment horizontal="center" vertical="center" wrapText="1"/>
    </xf>
    <xf numFmtId="0" fontId="60" fillId="27" borderId="31" xfId="113" applyFont="1" applyFill="1" applyBorder="1" applyAlignment="1">
      <alignment horizontal="center" vertical="center" wrapText="1"/>
    </xf>
    <xf numFmtId="0" fontId="60" fillId="27" borderId="32" xfId="113" applyFont="1" applyFill="1" applyBorder="1" applyAlignment="1">
      <alignment horizontal="center" vertical="center" wrapText="1"/>
    </xf>
    <xf numFmtId="0" fontId="60" fillId="27" borderId="33" xfId="113" applyFont="1" applyFill="1" applyBorder="1" applyAlignment="1">
      <alignment horizontal="center" vertical="center" wrapText="1"/>
    </xf>
    <xf numFmtId="0" fontId="61" fillId="27" borderId="32" xfId="113" applyFont="1" applyFill="1" applyBorder="1" applyAlignment="1">
      <alignment horizontal="center" vertical="center" wrapText="1"/>
    </xf>
    <xf numFmtId="0" fontId="61" fillId="27" borderId="34" xfId="113" applyFont="1" applyFill="1" applyBorder="1" applyAlignment="1">
      <alignment horizontal="center" vertical="center" wrapText="1"/>
    </xf>
  </cellXfs>
  <cellStyles count="114">
    <cellStyle name="20% - 强调文字颜色 1 2" xfId="68"/>
    <cellStyle name="20% - 强调文字颜色 2 2" xfId="63"/>
    <cellStyle name="20% - 强调文字颜色 3 2" xfId="65"/>
    <cellStyle name="20% - 强调文字颜色 4 2" xfId="62"/>
    <cellStyle name="20% - 强调文字颜色 5 2" xfId="35"/>
    <cellStyle name="20% - 强调文字颜色 6 2" xfId="36"/>
    <cellStyle name="40% - 强调文字颜色 1 2" xfId="64"/>
    <cellStyle name="40% - 强调文字颜色 2 2" xfId="37"/>
    <cellStyle name="40% - 强调文字颜色 3 2" xfId="56"/>
    <cellStyle name="40% - 强调文字颜色 4 2" xfId="67"/>
    <cellStyle name="40% - 强调文字颜色 5 2" xfId="66"/>
    <cellStyle name="40% - 强调文字颜色 6 2" xfId="33"/>
    <cellStyle name="60% - 强调文字颜色 1 2" xfId="34"/>
    <cellStyle name="60% - 强调文字颜色 2 2" xfId="32"/>
    <cellStyle name="60% - 强调文字颜色 3 2" xfId="55"/>
    <cellStyle name="60% - 强调文字颜色 4 2" xfId="53"/>
    <cellStyle name="60% - 强调文字颜色 5 2" xfId="54"/>
    <cellStyle name="60% - 强调文字颜色 6 2" xfId="59"/>
    <cellStyle name="百分比 2" xfId="1"/>
    <cellStyle name="百分比 2 2" xfId="8"/>
    <cellStyle name="百分比 2 3" xfId="9"/>
    <cellStyle name="标题 1 2" xfId="60"/>
    <cellStyle name="标题 2 2" xfId="61"/>
    <cellStyle name="标题 3 2" xfId="52"/>
    <cellStyle name="标题 4 2" xfId="57"/>
    <cellStyle name="标题 5" xfId="69"/>
    <cellStyle name="差 2" xfId="58"/>
    <cellStyle name="常规" xfId="0" builtinId="0"/>
    <cellStyle name="常规 10" xfId="2"/>
    <cellStyle name="常规 10 2" xfId="10"/>
    <cellStyle name="常规 10 3" xfId="11"/>
    <cellStyle name="常规 10 4" xfId="39"/>
    <cellStyle name="常规 10 5" xfId="38"/>
    <cellStyle name="常规 10 6" xfId="40"/>
    <cellStyle name="常规 10 7" xfId="42"/>
    <cellStyle name="常规 10 8" xfId="70"/>
    <cellStyle name="常规 11" xfId="30"/>
    <cellStyle name="常规 11 2" xfId="47"/>
    <cellStyle name="常规 12" xfId="49"/>
    <cellStyle name="常规 13" xfId="12"/>
    <cellStyle name="常规 13 2" xfId="95"/>
    <cellStyle name="常规 14" xfId="94"/>
    <cellStyle name="常规 15" xfId="113"/>
    <cellStyle name="常规 2" xfId="3"/>
    <cellStyle name="常规 2 2" xfId="4"/>
    <cellStyle name="常规 2 2 2" xfId="13"/>
    <cellStyle name="常规 2 2 3" xfId="14"/>
    <cellStyle name="常规 2 3" xfId="15"/>
    <cellStyle name="常规 2 4" xfId="16"/>
    <cellStyle name="常规 3" xfId="5"/>
    <cellStyle name="常规 3 2" xfId="6"/>
    <cellStyle name="常规 3 2 2" xfId="17"/>
    <cellStyle name="常规 3 2 3" xfId="18"/>
    <cellStyle name="常规 3 3" xfId="19"/>
    <cellStyle name="常规 3 4" xfId="20"/>
    <cellStyle name="常规 33" xfId="21"/>
    <cellStyle name="常规 33 2" xfId="71"/>
    <cellStyle name="常规 33 3" xfId="96"/>
    <cellStyle name="常规 4" xfId="7"/>
    <cellStyle name="常规 4 2" xfId="22"/>
    <cellStyle name="常规 4 3" xfId="23"/>
    <cellStyle name="常规 4_（市本级）" xfId="24"/>
    <cellStyle name="常规 4_表六 (1)" xfId="25"/>
    <cellStyle name="常规 5" xfId="26"/>
    <cellStyle name="常规 5 2" xfId="41"/>
    <cellStyle name="常规 5 2 2" xfId="97"/>
    <cellStyle name="常规 5 3" xfId="44"/>
    <cellStyle name="常规 5 3 2" xfId="98"/>
    <cellStyle name="常规 5 4" xfId="46"/>
    <cellStyle name="常规 5 4 2" xfId="99"/>
    <cellStyle name="常规 5 5" xfId="48"/>
    <cellStyle name="常规 5 5 2" xfId="100"/>
    <cellStyle name="常规 5 6" xfId="50"/>
    <cellStyle name="常规 5 6 2" xfId="101"/>
    <cellStyle name="常规 5 7" xfId="51"/>
    <cellStyle name="常规 5 7 2" xfId="102"/>
    <cellStyle name="常规 6" xfId="27"/>
    <cellStyle name="常规 7" xfId="29"/>
    <cellStyle name="常规 8" xfId="28"/>
    <cellStyle name="常规 8 2" xfId="43"/>
    <cellStyle name="常规 9" xfId="31"/>
    <cellStyle name="常规 9 2" xfId="45"/>
    <cellStyle name="好 2" xfId="72"/>
    <cellStyle name="汇总 2" xfId="73"/>
    <cellStyle name="汇总 2 2" xfId="103"/>
    <cellStyle name="汇总 3" xfId="89"/>
    <cellStyle name="汇总 3 2" xfId="108"/>
    <cellStyle name="计算 2" xfId="74"/>
    <cellStyle name="计算 2 2" xfId="104"/>
    <cellStyle name="计算 3" xfId="90"/>
    <cellStyle name="计算 3 2" xfId="109"/>
    <cellStyle name="检查单元格 2" xfId="75"/>
    <cellStyle name="解释性文本 2" xfId="76"/>
    <cellStyle name="警告文本 2" xfId="77"/>
    <cellStyle name="链接单元格 2" xfId="78"/>
    <cellStyle name="强调文字颜色 1 2" xfId="79"/>
    <cellStyle name="强调文字颜色 2 2" xfId="80"/>
    <cellStyle name="强调文字颜色 3 2" xfId="81"/>
    <cellStyle name="强调文字颜色 4 2" xfId="82"/>
    <cellStyle name="强调文字颜色 5 2" xfId="83"/>
    <cellStyle name="强调文字颜色 6 2" xfId="84"/>
    <cellStyle name="适中 2" xfId="85"/>
    <cellStyle name="输出 2" xfId="86"/>
    <cellStyle name="输出 2 2" xfId="105"/>
    <cellStyle name="输出 3" xfId="91"/>
    <cellStyle name="输出 3 2" xfId="110"/>
    <cellStyle name="输入 2" xfId="87"/>
    <cellStyle name="输入 2 2" xfId="106"/>
    <cellStyle name="输入 3" xfId="92"/>
    <cellStyle name="输入 3 2" xfId="111"/>
    <cellStyle name="注释 2" xfId="88"/>
    <cellStyle name="注释 2 2" xfId="107"/>
    <cellStyle name="注释 3" xfId="93"/>
    <cellStyle name="注释 3 2" xfId="1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6"/>
  <sheetViews>
    <sheetView showGridLines="0" showZeros="0" workbookViewId="0">
      <selection activeCell="A3" sqref="A3"/>
    </sheetView>
  </sheetViews>
  <sheetFormatPr defaultColWidth="9" defaultRowHeight="14.25"/>
  <cols>
    <col min="1" max="1" width="148.375" style="88" customWidth="1"/>
    <col min="2" max="2" width="9" style="88" hidden="1" customWidth="1"/>
    <col min="3" max="16384" width="9" style="88"/>
  </cols>
  <sheetData>
    <row r="1" spans="1:2" ht="36.75" customHeight="1">
      <c r="A1" s="91" t="s">
        <v>0</v>
      </c>
      <c r="B1" s="88" t="s">
        <v>1</v>
      </c>
    </row>
    <row r="2" spans="1:2" ht="52.5" customHeight="1">
      <c r="A2" s="92"/>
      <c r="B2" s="88" t="s">
        <v>2</v>
      </c>
    </row>
    <row r="3" spans="1:2" ht="178.5" customHeight="1">
      <c r="A3" s="93" t="s">
        <v>965</v>
      </c>
      <c r="B3" s="88" t="s">
        <v>3</v>
      </c>
    </row>
    <row r="4" spans="1:2" ht="51.75" customHeight="1">
      <c r="A4" s="93" t="s">
        <v>0</v>
      </c>
      <c r="B4" s="88" t="s">
        <v>4</v>
      </c>
    </row>
    <row r="5" spans="1:2" ht="33" customHeight="1">
      <c r="A5" s="94"/>
      <c r="B5" s="88" t="s">
        <v>5</v>
      </c>
    </row>
    <row r="6" spans="1:2" ht="42" customHeight="1">
      <c r="A6" s="94"/>
      <c r="B6" s="88" t="s">
        <v>6</v>
      </c>
    </row>
  </sheetData>
  <phoneticPr fontId="13" type="noConversion"/>
  <printOptions horizontalCentered="1"/>
  <pageMargins left="0.75" right="0.75" top="0.98" bottom="0.98" header="0.51" footer="0.5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L151"/>
  <sheetViews>
    <sheetView showGridLines="0" showZeros="0" topLeftCell="A3" zoomScale="115" zoomScaleNormal="115" workbookViewId="0">
      <selection activeCell="E50" sqref="E50:AL50"/>
    </sheetView>
  </sheetViews>
  <sheetFormatPr defaultColWidth="5.75" defaultRowHeight="14.25"/>
  <cols>
    <col min="1" max="1" width="10.875" style="116" customWidth="1"/>
    <col min="2" max="12" width="6.375" style="74" customWidth="1"/>
    <col min="13" max="16" width="4.25" style="75" customWidth="1"/>
    <col min="17" max="36" width="4.25" style="74" customWidth="1"/>
    <col min="37" max="256" width="5.75" style="74"/>
    <col min="257" max="257" width="10.875" style="74" customWidth="1"/>
    <col min="258" max="268" width="6.375" style="74" customWidth="1"/>
    <col min="269" max="292" width="4.25" style="74" customWidth="1"/>
    <col min="293" max="512" width="5.75" style="74"/>
    <col min="513" max="513" width="10.875" style="74" customWidth="1"/>
    <col min="514" max="524" width="6.375" style="74" customWidth="1"/>
    <col min="525" max="548" width="4.25" style="74" customWidth="1"/>
    <col min="549" max="768" width="5.75" style="74"/>
    <col min="769" max="769" width="10.875" style="74" customWidth="1"/>
    <col min="770" max="780" width="6.375" style="74" customWidth="1"/>
    <col min="781" max="804" width="4.25" style="74" customWidth="1"/>
    <col min="805" max="1024" width="5.75" style="74"/>
    <col min="1025" max="1025" width="10.875" style="74" customWidth="1"/>
    <col min="1026" max="1036" width="6.375" style="74" customWidth="1"/>
    <col min="1037" max="1060" width="4.25" style="74" customWidth="1"/>
    <col min="1061" max="1280" width="5.75" style="74"/>
    <col min="1281" max="1281" width="10.875" style="74" customWidth="1"/>
    <col min="1282" max="1292" width="6.375" style="74" customWidth="1"/>
    <col min="1293" max="1316" width="4.25" style="74" customWidth="1"/>
    <col min="1317" max="1536" width="5.75" style="74"/>
    <col min="1537" max="1537" width="10.875" style="74" customWidth="1"/>
    <col min="1538" max="1548" width="6.375" style="74" customWidth="1"/>
    <col min="1549" max="1572" width="4.25" style="74" customWidth="1"/>
    <col min="1573" max="1792" width="5.75" style="74"/>
    <col min="1793" max="1793" width="10.875" style="74" customWidth="1"/>
    <col min="1794" max="1804" width="6.375" style="74" customWidth="1"/>
    <col min="1805" max="1828" width="4.25" style="74" customWidth="1"/>
    <col min="1829" max="2048" width="5.75" style="74"/>
    <col min="2049" max="2049" width="10.875" style="74" customWidth="1"/>
    <col min="2050" max="2060" width="6.375" style="74" customWidth="1"/>
    <col min="2061" max="2084" width="4.25" style="74" customWidth="1"/>
    <col min="2085" max="2304" width="5.75" style="74"/>
    <col min="2305" max="2305" width="10.875" style="74" customWidth="1"/>
    <col min="2306" max="2316" width="6.375" style="74" customWidth="1"/>
    <col min="2317" max="2340" width="4.25" style="74" customWidth="1"/>
    <col min="2341" max="2560" width="5.75" style="74"/>
    <col min="2561" max="2561" width="10.875" style="74" customWidth="1"/>
    <col min="2562" max="2572" width="6.375" style="74" customWidth="1"/>
    <col min="2573" max="2596" width="4.25" style="74" customWidth="1"/>
    <col min="2597" max="2816" width="5.75" style="74"/>
    <col min="2817" max="2817" width="10.875" style="74" customWidth="1"/>
    <col min="2818" max="2828" width="6.375" style="74" customWidth="1"/>
    <col min="2829" max="2852" width="4.25" style="74" customWidth="1"/>
    <col min="2853" max="3072" width="5.75" style="74"/>
    <col min="3073" max="3073" width="10.875" style="74" customWidth="1"/>
    <col min="3074" max="3084" width="6.375" style="74" customWidth="1"/>
    <col min="3085" max="3108" width="4.25" style="74" customWidth="1"/>
    <col min="3109" max="3328" width="5.75" style="74"/>
    <col min="3329" max="3329" width="10.875" style="74" customWidth="1"/>
    <col min="3330" max="3340" width="6.375" style="74" customWidth="1"/>
    <col min="3341" max="3364" width="4.25" style="74" customWidth="1"/>
    <col min="3365" max="3584" width="5.75" style="74"/>
    <col min="3585" max="3585" width="10.875" style="74" customWidth="1"/>
    <col min="3586" max="3596" width="6.375" style="74" customWidth="1"/>
    <col min="3597" max="3620" width="4.25" style="74" customWidth="1"/>
    <col min="3621" max="3840" width="5.75" style="74"/>
    <col min="3841" max="3841" width="10.875" style="74" customWidth="1"/>
    <col min="3842" max="3852" width="6.375" style="74" customWidth="1"/>
    <col min="3853" max="3876" width="4.25" style="74" customWidth="1"/>
    <col min="3877" max="4096" width="5.75" style="74"/>
    <col min="4097" max="4097" width="10.875" style="74" customWidth="1"/>
    <col min="4098" max="4108" width="6.375" style="74" customWidth="1"/>
    <col min="4109" max="4132" width="4.25" style="74" customWidth="1"/>
    <col min="4133" max="4352" width="5.75" style="74"/>
    <col min="4353" max="4353" width="10.875" style="74" customWidth="1"/>
    <col min="4354" max="4364" width="6.375" style="74" customWidth="1"/>
    <col min="4365" max="4388" width="4.25" style="74" customWidth="1"/>
    <col min="4389" max="4608" width="5.75" style="74"/>
    <col min="4609" max="4609" width="10.875" style="74" customWidth="1"/>
    <col min="4610" max="4620" width="6.375" style="74" customWidth="1"/>
    <col min="4621" max="4644" width="4.25" style="74" customWidth="1"/>
    <col min="4645" max="4864" width="5.75" style="74"/>
    <col min="4865" max="4865" width="10.875" style="74" customWidth="1"/>
    <col min="4866" max="4876" width="6.375" style="74" customWidth="1"/>
    <col min="4877" max="4900" width="4.25" style="74" customWidth="1"/>
    <col min="4901" max="5120" width="5.75" style="74"/>
    <col min="5121" max="5121" width="10.875" style="74" customWidth="1"/>
    <col min="5122" max="5132" width="6.375" style="74" customWidth="1"/>
    <col min="5133" max="5156" width="4.25" style="74" customWidth="1"/>
    <col min="5157" max="5376" width="5.75" style="74"/>
    <col min="5377" max="5377" width="10.875" style="74" customWidth="1"/>
    <col min="5378" max="5388" width="6.375" style="74" customWidth="1"/>
    <col min="5389" max="5412" width="4.25" style="74" customWidth="1"/>
    <col min="5413" max="5632" width="5.75" style="74"/>
    <col min="5633" max="5633" width="10.875" style="74" customWidth="1"/>
    <col min="5634" max="5644" width="6.375" style="74" customWidth="1"/>
    <col min="5645" max="5668" width="4.25" style="74" customWidth="1"/>
    <col min="5669" max="5888" width="5.75" style="74"/>
    <col min="5889" max="5889" width="10.875" style="74" customWidth="1"/>
    <col min="5890" max="5900" width="6.375" style="74" customWidth="1"/>
    <col min="5901" max="5924" width="4.25" style="74" customWidth="1"/>
    <col min="5925" max="6144" width="5.75" style="74"/>
    <col min="6145" max="6145" width="10.875" style="74" customWidth="1"/>
    <col min="6146" max="6156" width="6.375" style="74" customWidth="1"/>
    <col min="6157" max="6180" width="4.25" style="74" customWidth="1"/>
    <col min="6181" max="6400" width="5.75" style="74"/>
    <col min="6401" max="6401" width="10.875" style="74" customWidth="1"/>
    <col min="6402" max="6412" width="6.375" style="74" customWidth="1"/>
    <col min="6413" max="6436" width="4.25" style="74" customWidth="1"/>
    <col min="6437" max="6656" width="5.75" style="74"/>
    <col min="6657" max="6657" width="10.875" style="74" customWidth="1"/>
    <col min="6658" max="6668" width="6.375" style="74" customWidth="1"/>
    <col min="6669" max="6692" width="4.25" style="74" customWidth="1"/>
    <col min="6693" max="6912" width="5.75" style="74"/>
    <col min="6913" max="6913" width="10.875" style="74" customWidth="1"/>
    <col min="6914" max="6924" width="6.375" style="74" customWidth="1"/>
    <col min="6925" max="6948" width="4.25" style="74" customWidth="1"/>
    <col min="6949" max="7168" width="5.75" style="74"/>
    <col min="7169" max="7169" width="10.875" style="74" customWidth="1"/>
    <col min="7170" max="7180" width="6.375" style="74" customWidth="1"/>
    <col min="7181" max="7204" width="4.25" style="74" customWidth="1"/>
    <col min="7205" max="7424" width="5.75" style="74"/>
    <col min="7425" max="7425" width="10.875" style="74" customWidth="1"/>
    <col min="7426" max="7436" width="6.375" style="74" customWidth="1"/>
    <col min="7437" max="7460" width="4.25" style="74" customWidth="1"/>
    <col min="7461" max="7680" width="5.75" style="74"/>
    <col min="7681" max="7681" width="10.875" style="74" customWidth="1"/>
    <col min="7682" max="7692" width="6.375" style="74" customWidth="1"/>
    <col min="7693" max="7716" width="4.25" style="74" customWidth="1"/>
    <col min="7717" max="7936" width="5.75" style="74"/>
    <col min="7937" max="7937" width="10.875" style="74" customWidth="1"/>
    <col min="7938" max="7948" width="6.375" style="74" customWidth="1"/>
    <col min="7949" max="7972" width="4.25" style="74" customWidth="1"/>
    <col min="7973" max="8192" width="5.75" style="74"/>
    <col min="8193" max="8193" width="10.875" style="74" customWidth="1"/>
    <col min="8194" max="8204" width="6.375" style="74" customWidth="1"/>
    <col min="8205" max="8228" width="4.25" style="74" customWidth="1"/>
    <col min="8229" max="8448" width="5.75" style="74"/>
    <col min="8449" max="8449" width="10.875" style="74" customWidth="1"/>
    <col min="8450" max="8460" width="6.375" style="74" customWidth="1"/>
    <col min="8461" max="8484" width="4.25" style="74" customWidth="1"/>
    <col min="8485" max="8704" width="5.75" style="74"/>
    <col min="8705" max="8705" width="10.875" style="74" customWidth="1"/>
    <col min="8706" max="8716" width="6.375" style="74" customWidth="1"/>
    <col min="8717" max="8740" width="4.25" style="74" customWidth="1"/>
    <col min="8741" max="8960" width="5.75" style="74"/>
    <col min="8961" max="8961" width="10.875" style="74" customWidth="1"/>
    <col min="8962" max="8972" width="6.375" style="74" customWidth="1"/>
    <col min="8973" max="8996" width="4.25" style="74" customWidth="1"/>
    <col min="8997" max="9216" width="5.75" style="74"/>
    <col min="9217" max="9217" width="10.875" style="74" customWidth="1"/>
    <col min="9218" max="9228" width="6.375" style="74" customWidth="1"/>
    <col min="9229" max="9252" width="4.25" style="74" customWidth="1"/>
    <col min="9253" max="9472" width="5.75" style="74"/>
    <col min="9473" max="9473" width="10.875" style="74" customWidth="1"/>
    <col min="9474" max="9484" width="6.375" style="74" customWidth="1"/>
    <col min="9485" max="9508" width="4.25" style="74" customWidth="1"/>
    <col min="9509" max="9728" width="5.75" style="74"/>
    <col min="9729" max="9729" width="10.875" style="74" customWidth="1"/>
    <col min="9730" max="9740" width="6.375" style="74" customWidth="1"/>
    <col min="9741" max="9764" width="4.25" style="74" customWidth="1"/>
    <col min="9765" max="9984" width="5.75" style="74"/>
    <col min="9985" max="9985" width="10.875" style="74" customWidth="1"/>
    <col min="9986" max="9996" width="6.375" style="74" customWidth="1"/>
    <col min="9997" max="10020" width="4.25" style="74" customWidth="1"/>
    <col min="10021" max="10240" width="5.75" style="74"/>
    <col min="10241" max="10241" width="10.875" style="74" customWidth="1"/>
    <col min="10242" max="10252" width="6.375" style="74" customWidth="1"/>
    <col min="10253" max="10276" width="4.25" style="74" customWidth="1"/>
    <col min="10277" max="10496" width="5.75" style="74"/>
    <col min="10497" max="10497" width="10.875" style="74" customWidth="1"/>
    <col min="10498" max="10508" width="6.375" style="74" customWidth="1"/>
    <col min="10509" max="10532" width="4.25" style="74" customWidth="1"/>
    <col min="10533" max="10752" width="5.75" style="74"/>
    <col min="10753" max="10753" width="10.875" style="74" customWidth="1"/>
    <col min="10754" max="10764" width="6.375" style="74" customWidth="1"/>
    <col min="10765" max="10788" width="4.25" style="74" customWidth="1"/>
    <col min="10789" max="11008" width="5.75" style="74"/>
    <col min="11009" max="11009" width="10.875" style="74" customWidth="1"/>
    <col min="11010" max="11020" width="6.375" style="74" customWidth="1"/>
    <col min="11021" max="11044" width="4.25" style="74" customWidth="1"/>
    <col min="11045" max="11264" width="5.75" style="74"/>
    <col min="11265" max="11265" width="10.875" style="74" customWidth="1"/>
    <col min="11266" max="11276" width="6.375" style="74" customWidth="1"/>
    <col min="11277" max="11300" width="4.25" style="74" customWidth="1"/>
    <col min="11301" max="11520" width="5.75" style="74"/>
    <col min="11521" max="11521" width="10.875" style="74" customWidth="1"/>
    <col min="11522" max="11532" width="6.375" style="74" customWidth="1"/>
    <col min="11533" max="11556" width="4.25" style="74" customWidth="1"/>
    <col min="11557" max="11776" width="5.75" style="74"/>
    <col min="11777" max="11777" width="10.875" style="74" customWidth="1"/>
    <col min="11778" max="11788" width="6.375" style="74" customWidth="1"/>
    <col min="11789" max="11812" width="4.25" style="74" customWidth="1"/>
    <col min="11813" max="12032" width="5.75" style="74"/>
    <col min="12033" max="12033" width="10.875" style="74" customWidth="1"/>
    <col min="12034" max="12044" width="6.375" style="74" customWidth="1"/>
    <col min="12045" max="12068" width="4.25" style="74" customWidth="1"/>
    <col min="12069" max="12288" width="5.75" style="74"/>
    <col min="12289" max="12289" width="10.875" style="74" customWidth="1"/>
    <col min="12290" max="12300" width="6.375" style="74" customWidth="1"/>
    <col min="12301" max="12324" width="4.25" style="74" customWidth="1"/>
    <col min="12325" max="12544" width="5.75" style="74"/>
    <col min="12545" max="12545" width="10.875" style="74" customWidth="1"/>
    <col min="12546" max="12556" width="6.375" style="74" customWidth="1"/>
    <col min="12557" max="12580" width="4.25" style="74" customWidth="1"/>
    <col min="12581" max="12800" width="5.75" style="74"/>
    <col min="12801" max="12801" width="10.875" style="74" customWidth="1"/>
    <col min="12802" max="12812" width="6.375" style="74" customWidth="1"/>
    <col min="12813" max="12836" width="4.25" style="74" customWidth="1"/>
    <col min="12837" max="13056" width="5.75" style="74"/>
    <col min="13057" max="13057" width="10.875" style="74" customWidth="1"/>
    <col min="13058" max="13068" width="6.375" style="74" customWidth="1"/>
    <col min="13069" max="13092" width="4.25" style="74" customWidth="1"/>
    <col min="13093" max="13312" width="5.75" style="74"/>
    <col min="13313" max="13313" width="10.875" style="74" customWidth="1"/>
    <col min="13314" max="13324" width="6.375" style="74" customWidth="1"/>
    <col min="13325" max="13348" width="4.25" style="74" customWidth="1"/>
    <col min="13349" max="13568" width="5.75" style="74"/>
    <col min="13569" max="13569" width="10.875" style="74" customWidth="1"/>
    <col min="13570" max="13580" width="6.375" style="74" customWidth="1"/>
    <col min="13581" max="13604" width="4.25" style="74" customWidth="1"/>
    <col min="13605" max="13824" width="5.75" style="74"/>
    <col min="13825" max="13825" width="10.875" style="74" customWidth="1"/>
    <col min="13826" max="13836" width="6.375" style="74" customWidth="1"/>
    <col min="13837" max="13860" width="4.25" style="74" customWidth="1"/>
    <col min="13861" max="14080" width="5.75" style="74"/>
    <col min="14081" max="14081" width="10.875" style="74" customWidth="1"/>
    <col min="14082" max="14092" width="6.375" style="74" customWidth="1"/>
    <col min="14093" max="14116" width="4.25" style="74" customWidth="1"/>
    <col min="14117" max="14336" width="5.75" style="74"/>
    <col min="14337" max="14337" width="10.875" style="74" customWidth="1"/>
    <col min="14338" max="14348" width="6.375" style="74" customWidth="1"/>
    <col min="14349" max="14372" width="4.25" style="74" customWidth="1"/>
    <col min="14373" max="14592" width="5.75" style="74"/>
    <col min="14593" max="14593" width="10.875" style="74" customWidth="1"/>
    <col min="14594" max="14604" width="6.375" style="74" customWidth="1"/>
    <col min="14605" max="14628" width="4.25" style="74" customWidth="1"/>
    <col min="14629" max="14848" width="5.75" style="74"/>
    <col min="14849" max="14849" width="10.875" style="74" customWidth="1"/>
    <col min="14850" max="14860" width="6.375" style="74" customWidth="1"/>
    <col min="14861" max="14884" width="4.25" style="74" customWidth="1"/>
    <col min="14885" max="15104" width="5.75" style="74"/>
    <col min="15105" max="15105" width="10.875" style="74" customWidth="1"/>
    <col min="15106" max="15116" width="6.375" style="74" customWidth="1"/>
    <col min="15117" max="15140" width="4.25" style="74" customWidth="1"/>
    <col min="15141" max="15360" width="5.75" style="74"/>
    <col min="15361" max="15361" width="10.875" style="74" customWidth="1"/>
    <col min="15362" max="15372" width="6.375" style="74" customWidth="1"/>
    <col min="15373" max="15396" width="4.25" style="74" customWidth="1"/>
    <col min="15397" max="15616" width="5.75" style="74"/>
    <col min="15617" max="15617" width="10.875" style="74" customWidth="1"/>
    <col min="15618" max="15628" width="6.375" style="74" customWidth="1"/>
    <col min="15629" max="15652" width="4.25" style="74" customWidth="1"/>
    <col min="15653" max="15872" width="5.75" style="74"/>
    <col min="15873" max="15873" width="10.875" style="74" customWidth="1"/>
    <col min="15874" max="15884" width="6.375" style="74" customWidth="1"/>
    <col min="15885" max="15908" width="4.25" style="74" customWidth="1"/>
    <col min="15909" max="16128" width="5.75" style="74"/>
    <col min="16129" max="16129" width="10.875" style="74" customWidth="1"/>
    <col min="16130" max="16140" width="6.375" style="74" customWidth="1"/>
    <col min="16141" max="16164" width="4.25" style="74" customWidth="1"/>
    <col min="16165" max="16384" width="5.75" style="74"/>
  </cols>
  <sheetData>
    <row r="1" spans="1:38">
      <c r="A1" s="120" t="s">
        <v>300</v>
      </c>
    </row>
    <row r="2" spans="1:38" ht="33.950000000000003" customHeight="1">
      <c r="A2" s="374" t="s">
        <v>1499</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row>
    <row r="3" spans="1:38" ht="17.100000000000001" customHeight="1">
      <c r="A3" s="400" t="s">
        <v>9</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row>
    <row r="4" spans="1:38" ht="31.5" customHeight="1">
      <c r="A4" s="389" t="s">
        <v>230</v>
      </c>
      <c r="B4" s="401" t="s">
        <v>301</v>
      </c>
      <c r="C4" s="390" t="s">
        <v>302</v>
      </c>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row>
    <row r="5" spans="1:38" ht="123.75" customHeight="1">
      <c r="A5" s="389"/>
      <c r="B5" s="401"/>
      <c r="C5" s="78" t="s">
        <v>303</v>
      </c>
      <c r="D5" s="233" t="s">
        <v>992</v>
      </c>
      <c r="E5" s="234" t="s">
        <v>993</v>
      </c>
      <c r="F5" s="235" t="s">
        <v>994</v>
      </c>
      <c r="G5" s="235" t="s">
        <v>995</v>
      </c>
      <c r="H5" s="235" t="s">
        <v>996</v>
      </c>
      <c r="I5" s="235" t="s">
        <v>997</v>
      </c>
      <c r="J5" s="235" t="s">
        <v>998</v>
      </c>
      <c r="K5" s="235" t="s">
        <v>999</v>
      </c>
      <c r="L5" s="235" t="s">
        <v>1000</v>
      </c>
      <c r="M5" s="235" t="s">
        <v>1001</v>
      </c>
      <c r="N5" s="235" t="s">
        <v>1002</v>
      </c>
      <c r="O5" s="235" t="s">
        <v>1003</v>
      </c>
      <c r="P5" s="235" t="s">
        <v>1004</v>
      </c>
      <c r="Q5" s="236" t="s">
        <v>1005</v>
      </c>
      <c r="R5" s="236" t="s">
        <v>1006</v>
      </c>
      <c r="S5" s="236" t="s">
        <v>1007</v>
      </c>
      <c r="T5" s="236" t="s">
        <v>1008</v>
      </c>
      <c r="U5" s="236" t="s">
        <v>1009</v>
      </c>
      <c r="V5" s="236" t="s">
        <v>1010</v>
      </c>
      <c r="W5" s="236" t="s">
        <v>1011</v>
      </c>
      <c r="X5" s="236" t="s">
        <v>1012</v>
      </c>
      <c r="Y5" s="236" t="s">
        <v>1013</v>
      </c>
      <c r="Z5" s="236" t="s">
        <v>1014</v>
      </c>
      <c r="AA5" s="236" t="s">
        <v>1015</v>
      </c>
      <c r="AB5" s="236" t="s">
        <v>1016</v>
      </c>
      <c r="AC5" s="236" t="s">
        <v>1017</v>
      </c>
      <c r="AD5" s="236" t="s">
        <v>1018</v>
      </c>
      <c r="AE5" s="236" t="s">
        <v>1019</v>
      </c>
      <c r="AF5" s="236" t="s">
        <v>1020</v>
      </c>
      <c r="AG5" s="236" t="s">
        <v>1021</v>
      </c>
      <c r="AH5" s="236" t="s">
        <v>1022</v>
      </c>
      <c r="AI5" s="236" t="s">
        <v>1023</v>
      </c>
      <c r="AJ5" s="236" t="s">
        <v>1024</v>
      </c>
      <c r="AK5" s="236" t="s">
        <v>1025</v>
      </c>
      <c r="AL5" s="235" t="s">
        <v>1026</v>
      </c>
    </row>
    <row r="6" spans="1:38" s="73" customFormat="1" ht="21.75" customHeight="1">
      <c r="A6" s="216" t="s">
        <v>1934</v>
      </c>
      <c r="B6" s="237">
        <f>表三!C16+表三!C58</f>
        <v>24957</v>
      </c>
      <c r="C6" s="237">
        <f>表三!C16</f>
        <v>24907</v>
      </c>
      <c r="D6" s="237">
        <f>表三!C17</f>
        <v>0</v>
      </c>
      <c r="E6" s="237">
        <f>表三!C18</f>
        <v>4467</v>
      </c>
      <c r="F6" s="237">
        <f>表三!C19</f>
        <v>74</v>
      </c>
      <c r="G6" s="237">
        <f>表三!C20</f>
        <v>457</v>
      </c>
      <c r="H6" s="237">
        <f>表三!C21</f>
        <v>0</v>
      </c>
      <c r="I6" s="237">
        <f>表三!C22</f>
        <v>0</v>
      </c>
      <c r="J6" s="237">
        <f>表三!C23</f>
        <v>0</v>
      </c>
      <c r="K6" s="237">
        <f>表三!C24</f>
        <v>0</v>
      </c>
      <c r="L6" s="237">
        <f>表三!C25</f>
        <v>106</v>
      </c>
      <c r="M6" s="238">
        <f>表三!C26</f>
        <v>0</v>
      </c>
      <c r="N6" s="238">
        <f>表三!C27</f>
        <v>0</v>
      </c>
      <c r="O6" s="238">
        <f>表三!C28</f>
        <v>0</v>
      </c>
      <c r="P6" s="238">
        <f>表三!C29</f>
        <v>0</v>
      </c>
      <c r="Q6" s="324">
        <f>表三!C30</f>
        <v>0</v>
      </c>
      <c r="R6" s="324">
        <f>表三!C31</f>
        <v>0</v>
      </c>
      <c r="S6" s="324">
        <f>表三!C32</f>
        <v>0</v>
      </c>
      <c r="T6" s="324">
        <f>表三!C33</f>
        <v>1200</v>
      </c>
      <c r="U6" s="324">
        <f>表三!C34</f>
        <v>2503</v>
      </c>
      <c r="V6" s="324">
        <f>表三!C35</f>
        <v>0</v>
      </c>
      <c r="W6" s="324">
        <f>表三!C36</f>
        <v>0</v>
      </c>
      <c r="X6" s="324">
        <f>表三!C37</f>
        <v>6259</v>
      </c>
      <c r="Y6" s="324">
        <f>表三!C37</f>
        <v>6259</v>
      </c>
      <c r="Z6" s="324">
        <f>表三!C39</f>
        <v>0</v>
      </c>
      <c r="AA6" s="324">
        <f>表三!C40</f>
        <v>0</v>
      </c>
      <c r="AB6" s="324">
        <f>表三!C41</f>
        <v>140</v>
      </c>
      <c r="AC6" s="324">
        <f>表三!C42</f>
        <v>0</v>
      </c>
      <c r="AD6" s="324">
        <f>表三!C43</f>
        <v>0</v>
      </c>
      <c r="AE6" s="324">
        <f>表三!C44</f>
        <v>0</v>
      </c>
      <c r="AF6" s="324">
        <f>表三!C45</f>
        <v>0</v>
      </c>
      <c r="AG6" s="324">
        <f>表三!C46</f>
        <v>0</v>
      </c>
      <c r="AH6" s="324">
        <f>表三!C47</f>
        <v>0</v>
      </c>
      <c r="AI6" s="324">
        <f>表三!C48</f>
        <v>0</v>
      </c>
      <c r="AJ6" s="325">
        <f>表三!C49</f>
        <v>0</v>
      </c>
      <c r="AK6" s="325">
        <f>表三!C50</f>
        <v>0</v>
      </c>
      <c r="AL6" s="325">
        <f>表三!C51</f>
        <v>4535</v>
      </c>
    </row>
    <row r="7" spans="1:38" s="73" customFormat="1" ht="21.75" hidden="1" customHeight="1">
      <c r="A7" s="219" t="s">
        <v>1935</v>
      </c>
      <c r="B7" s="239"/>
      <c r="C7" s="239"/>
      <c r="D7" s="239"/>
      <c r="E7" s="239"/>
      <c r="F7" s="239"/>
      <c r="G7" s="239"/>
      <c r="H7" s="239"/>
      <c r="I7" s="239"/>
      <c r="J7" s="239"/>
      <c r="K7" s="239"/>
      <c r="L7" s="239"/>
      <c r="M7" s="240"/>
      <c r="N7" s="240"/>
      <c r="O7" s="240"/>
      <c r="P7" s="240"/>
      <c r="Q7" s="241"/>
      <c r="R7" s="241"/>
      <c r="S7" s="241"/>
      <c r="T7" s="241"/>
      <c r="U7" s="241"/>
      <c r="V7" s="241"/>
      <c r="W7" s="241"/>
      <c r="X7" s="241"/>
      <c r="Y7" s="241"/>
      <c r="Z7" s="241"/>
      <c r="AA7" s="241"/>
      <c r="AB7" s="241"/>
      <c r="AC7" s="241"/>
      <c r="AD7" s="241"/>
      <c r="AE7" s="241"/>
      <c r="AF7" s="241"/>
      <c r="AG7" s="241"/>
      <c r="AH7" s="241"/>
      <c r="AI7" s="241"/>
      <c r="AJ7" s="241"/>
      <c r="AK7" s="241"/>
      <c r="AL7" s="241"/>
    </row>
    <row r="8" spans="1:38" s="73" customFormat="1" ht="21.75" hidden="1" customHeight="1">
      <c r="A8" s="220" t="s">
        <v>1936</v>
      </c>
      <c r="B8" s="239"/>
      <c r="C8" s="239"/>
      <c r="D8" s="239"/>
      <c r="E8" s="239"/>
      <c r="F8" s="239"/>
      <c r="G8" s="239"/>
      <c r="H8" s="239"/>
      <c r="I8" s="239"/>
      <c r="J8" s="239"/>
      <c r="K8" s="239"/>
      <c r="L8" s="239"/>
      <c r="M8" s="240"/>
      <c r="N8" s="240"/>
      <c r="O8" s="240"/>
      <c r="P8" s="240"/>
      <c r="Q8" s="241"/>
      <c r="R8" s="241"/>
      <c r="S8" s="241"/>
      <c r="T8" s="241"/>
      <c r="U8" s="241"/>
      <c r="V8" s="241"/>
      <c r="W8" s="241"/>
      <c r="X8" s="241"/>
      <c r="Y8" s="241"/>
      <c r="Z8" s="241"/>
      <c r="AA8" s="241"/>
      <c r="AB8" s="241"/>
      <c r="AC8" s="241"/>
      <c r="AD8" s="241"/>
      <c r="AE8" s="241"/>
      <c r="AF8" s="241"/>
      <c r="AG8" s="241"/>
      <c r="AH8" s="241"/>
      <c r="AI8" s="241"/>
      <c r="AJ8" s="241"/>
      <c r="AK8" s="241"/>
      <c r="AL8" s="241"/>
    </row>
    <row r="9" spans="1:38" s="73" customFormat="1" ht="21.75" hidden="1" customHeight="1">
      <c r="A9" s="220" t="s">
        <v>1937</v>
      </c>
      <c r="B9" s="241"/>
      <c r="C9" s="241"/>
      <c r="D9" s="241"/>
      <c r="E9" s="241"/>
      <c r="F9" s="241"/>
      <c r="G9" s="241"/>
      <c r="H9" s="241"/>
      <c r="I9" s="241"/>
      <c r="J9" s="241"/>
      <c r="K9" s="241"/>
      <c r="L9" s="241"/>
      <c r="M9" s="242"/>
      <c r="N9" s="242"/>
      <c r="O9" s="242"/>
      <c r="P9" s="242"/>
      <c r="Q9" s="241"/>
      <c r="R9" s="241"/>
      <c r="S9" s="241"/>
      <c r="T9" s="241"/>
      <c r="U9" s="241"/>
      <c r="V9" s="241"/>
      <c r="W9" s="241"/>
      <c r="X9" s="241"/>
      <c r="Y9" s="241"/>
      <c r="Z9" s="241"/>
      <c r="AA9" s="241"/>
      <c r="AB9" s="241"/>
      <c r="AC9" s="241"/>
      <c r="AD9" s="241"/>
      <c r="AE9" s="241"/>
      <c r="AF9" s="241"/>
      <c r="AG9" s="241"/>
      <c r="AH9" s="241"/>
      <c r="AI9" s="241"/>
      <c r="AJ9" s="241"/>
      <c r="AK9" s="241"/>
      <c r="AL9" s="241"/>
    </row>
    <row r="10" spans="1:38" s="73" customFormat="1" ht="21.75" hidden="1" customHeight="1">
      <c r="A10" s="221" t="s">
        <v>1938</v>
      </c>
      <c r="B10" s="241"/>
      <c r="C10" s="241"/>
      <c r="D10" s="241"/>
      <c r="E10" s="241"/>
      <c r="F10" s="241"/>
      <c r="G10" s="241"/>
      <c r="H10" s="241"/>
      <c r="I10" s="241"/>
      <c r="J10" s="241"/>
      <c r="K10" s="241"/>
      <c r="L10" s="241"/>
      <c r="M10" s="242"/>
      <c r="N10" s="242"/>
      <c r="O10" s="242"/>
      <c r="P10" s="242"/>
      <c r="Q10" s="241"/>
      <c r="R10" s="241"/>
      <c r="S10" s="241"/>
      <c r="T10" s="241"/>
      <c r="U10" s="241"/>
      <c r="V10" s="241"/>
      <c r="W10" s="241"/>
      <c r="X10" s="241"/>
      <c r="Y10" s="241"/>
      <c r="Z10" s="241"/>
      <c r="AA10" s="241"/>
      <c r="AB10" s="241"/>
      <c r="AC10" s="241"/>
      <c r="AD10" s="241"/>
      <c r="AE10" s="241"/>
      <c r="AF10" s="241"/>
      <c r="AG10" s="241"/>
      <c r="AH10" s="241"/>
      <c r="AI10" s="241"/>
      <c r="AJ10" s="241"/>
      <c r="AK10" s="241"/>
      <c r="AL10" s="241"/>
    </row>
    <row r="11" spans="1:38" s="73" customFormat="1" ht="21.75" hidden="1" customHeight="1">
      <c r="A11" s="221" t="s">
        <v>1951</v>
      </c>
      <c r="B11" s="241"/>
      <c r="C11" s="241"/>
      <c r="D11" s="241"/>
      <c r="E11" s="241"/>
      <c r="F11" s="241"/>
      <c r="G11" s="241"/>
      <c r="H11" s="241"/>
      <c r="I11" s="241"/>
      <c r="J11" s="241"/>
      <c r="K11" s="241"/>
      <c r="L11" s="241"/>
      <c r="M11" s="242"/>
      <c r="N11" s="242"/>
      <c r="O11" s="242"/>
      <c r="P11" s="242"/>
      <c r="Q11" s="241"/>
      <c r="R11" s="241"/>
      <c r="S11" s="241"/>
      <c r="T11" s="241"/>
      <c r="U11" s="241"/>
      <c r="V11" s="241"/>
      <c r="W11" s="241"/>
      <c r="X11" s="241"/>
      <c r="Y11" s="241"/>
      <c r="Z11" s="241"/>
      <c r="AA11" s="241"/>
      <c r="AB11" s="241"/>
      <c r="AC11" s="241"/>
      <c r="AD11" s="241"/>
      <c r="AE11" s="241"/>
      <c r="AF11" s="241"/>
      <c r="AG11" s="241"/>
      <c r="AH11" s="241"/>
      <c r="AI11" s="241"/>
      <c r="AJ11" s="241"/>
      <c r="AK11" s="241"/>
      <c r="AL11" s="241"/>
    </row>
    <row r="12" spans="1:38" s="73" customFormat="1" ht="21.75" hidden="1" customHeight="1">
      <c r="A12" s="221" t="s">
        <v>1952</v>
      </c>
      <c r="B12" s="241"/>
      <c r="C12" s="241"/>
      <c r="D12" s="241"/>
      <c r="E12" s="241"/>
      <c r="F12" s="241"/>
      <c r="G12" s="241"/>
      <c r="H12" s="241"/>
      <c r="I12" s="241"/>
      <c r="J12" s="241"/>
      <c r="K12" s="241"/>
      <c r="L12" s="241"/>
      <c r="M12" s="242"/>
      <c r="N12" s="242"/>
      <c r="O12" s="242"/>
      <c r="P12" s="242"/>
      <c r="Q12" s="241"/>
      <c r="R12" s="241"/>
      <c r="S12" s="241"/>
      <c r="T12" s="241"/>
      <c r="U12" s="241"/>
      <c r="V12" s="241"/>
      <c r="W12" s="241"/>
      <c r="X12" s="241"/>
      <c r="Y12" s="241"/>
      <c r="Z12" s="241"/>
      <c r="AA12" s="241"/>
      <c r="AB12" s="241"/>
      <c r="AC12" s="241"/>
      <c r="AD12" s="241"/>
      <c r="AE12" s="241"/>
      <c r="AF12" s="241"/>
      <c r="AG12" s="241"/>
      <c r="AH12" s="241"/>
      <c r="AI12" s="241"/>
      <c r="AJ12" s="241"/>
      <c r="AK12" s="241"/>
      <c r="AL12" s="241"/>
    </row>
    <row r="13" spans="1:38" s="73" customFormat="1" ht="21.75" hidden="1" customHeight="1">
      <c r="A13" s="221" t="s">
        <v>1953</v>
      </c>
      <c r="B13" s="241"/>
      <c r="C13" s="241"/>
      <c r="D13" s="241"/>
      <c r="E13" s="241"/>
      <c r="F13" s="241"/>
      <c r="G13" s="241"/>
      <c r="H13" s="241"/>
      <c r="I13" s="241"/>
      <c r="J13" s="241"/>
      <c r="K13" s="241"/>
      <c r="L13" s="241"/>
      <c r="M13" s="242"/>
      <c r="N13" s="242"/>
      <c r="O13" s="242"/>
      <c r="P13" s="242"/>
      <c r="Q13" s="241"/>
      <c r="R13" s="241"/>
      <c r="S13" s="241"/>
      <c r="T13" s="241"/>
      <c r="U13" s="241"/>
      <c r="V13" s="241"/>
      <c r="W13" s="241"/>
      <c r="X13" s="241"/>
      <c r="Y13" s="241"/>
      <c r="Z13" s="241"/>
      <c r="AA13" s="241"/>
      <c r="AB13" s="241"/>
      <c r="AC13" s="241"/>
      <c r="AD13" s="241"/>
      <c r="AE13" s="241"/>
      <c r="AF13" s="241"/>
      <c r="AG13" s="241"/>
      <c r="AH13" s="241"/>
      <c r="AI13" s="241"/>
      <c r="AJ13" s="241"/>
      <c r="AK13" s="241"/>
      <c r="AL13" s="241"/>
    </row>
    <row r="14" spans="1:38" s="73" customFormat="1" ht="21.75" hidden="1" customHeight="1">
      <c r="A14" s="221" t="s">
        <v>1954</v>
      </c>
      <c r="B14" s="241"/>
      <c r="C14" s="241"/>
      <c r="D14" s="241"/>
      <c r="E14" s="241"/>
      <c r="F14" s="241"/>
      <c r="G14" s="241"/>
      <c r="H14" s="241"/>
      <c r="I14" s="241"/>
      <c r="J14" s="241"/>
      <c r="K14" s="241"/>
      <c r="L14" s="241"/>
      <c r="M14" s="242"/>
      <c r="N14" s="242"/>
      <c r="O14" s="242"/>
      <c r="P14" s="242"/>
      <c r="Q14" s="241"/>
      <c r="R14" s="241"/>
      <c r="S14" s="241"/>
      <c r="T14" s="241"/>
      <c r="U14" s="241"/>
      <c r="V14" s="241"/>
      <c r="W14" s="241"/>
      <c r="X14" s="241"/>
      <c r="Y14" s="241"/>
      <c r="Z14" s="241"/>
      <c r="AA14" s="241"/>
      <c r="AB14" s="241"/>
      <c r="AC14" s="241"/>
      <c r="AD14" s="241"/>
      <c r="AE14" s="241"/>
      <c r="AF14" s="241"/>
      <c r="AG14" s="241"/>
      <c r="AH14" s="241"/>
      <c r="AI14" s="241"/>
      <c r="AJ14" s="241"/>
      <c r="AK14" s="241"/>
      <c r="AL14" s="241"/>
    </row>
    <row r="15" spans="1:38" s="73" customFormat="1" ht="21.75" hidden="1" customHeight="1">
      <c r="A15" s="221" t="s">
        <v>1955</v>
      </c>
      <c r="B15" s="241"/>
      <c r="C15" s="241"/>
      <c r="D15" s="241"/>
      <c r="E15" s="241"/>
      <c r="F15" s="241"/>
      <c r="G15" s="241"/>
      <c r="H15" s="241"/>
      <c r="I15" s="241"/>
      <c r="J15" s="241"/>
      <c r="K15" s="241"/>
      <c r="L15" s="241"/>
      <c r="M15" s="242"/>
      <c r="N15" s="242"/>
      <c r="O15" s="242"/>
      <c r="P15" s="242"/>
      <c r="Q15" s="241"/>
      <c r="R15" s="241"/>
      <c r="S15" s="241"/>
      <c r="T15" s="241"/>
      <c r="U15" s="241"/>
      <c r="V15" s="241"/>
      <c r="W15" s="241"/>
      <c r="X15" s="241"/>
      <c r="Y15" s="241"/>
      <c r="Z15" s="241"/>
      <c r="AA15" s="241"/>
      <c r="AB15" s="241"/>
      <c r="AC15" s="241"/>
      <c r="AD15" s="241"/>
      <c r="AE15" s="241"/>
      <c r="AF15" s="241"/>
      <c r="AG15" s="241"/>
      <c r="AH15" s="241"/>
      <c r="AI15" s="241"/>
      <c r="AJ15" s="241"/>
      <c r="AK15" s="241"/>
      <c r="AL15" s="241"/>
    </row>
    <row r="16" spans="1:38" s="73" customFormat="1" ht="21.75" hidden="1" customHeight="1">
      <c r="A16" s="221" t="s">
        <v>1956</v>
      </c>
      <c r="B16" s="241"/>
      <c r="C16" s="241"/>
      <c r="D16" s="241"/>
      <c r="E16" s="241"/>
      <c r="F16" s="241"/>
      <c r="G16" s="241"/>
      <c r="H16" s="241"/>
      <c r="I16" s="241"/>
      <c r="J16" s="241"/>
      <c r="K16" s="241"/>
      <c r="L16" s="241"/>
      <c r="M16" s="242"/>
      <c r="N16" s="242"/>
      <c r="O16" s="242"/>
      <c r="P16" s="242"/>
      <c r="Q16" s="241"/>
      <c r="R16" s="241"/>
      <c r="S16" s="241"/>
      <c r="T16" s="241"/>
      <c r="U16" s="241"/>
      <c r="V16" s="241"/>
      <c r="W16" s="241"/>
      <c r="X16" s="241"/>
      <c r="Y16" s="241"/>
      <c r="Z16" s="241"/>
      <c r="AA16" s="241"/>
      <c r="AB16" s="241"/>
      <c r="AC16" s="241"/>
      <c r="AD16" s="241"/>
      <c r="AE16" s="241"/>
      <c r="AF16" s="241"/>
      <c r="AG16" s="241"/>
      <c r="AH16" s="241"/>
      <c r="AI16" s="241"/>
      <c r="AJ16" s="241"/>
      <c r="AK16" s="241"/>
      <c r="AL16" s="241"/>
    </row>
    <row r="17" spans="1:38" s="73" customFormat="1" ht="21.75" hidden="1" customHeight="1">
      <c r="A17" s="221" t="s">
        <v>1957</v>
      </c>
      <c r="B17" s="241"/>
      <c r="C17" s="241"/>
      <c r="D17" s="241"/>
      <c r="E17" s="241"/>
      <c r="F17" s="241"/>
      <c r="G17" s="241"/>
      <c r="H17" s="241"/>
      <c r="I17" s="241"/>
      <c r="J17" s="241"/>
      <c r="K17" s="241"/>
      <c r="L17" s="241"/>
      <c r="M17" s="242"/>
      <c r="N17" s="242"/>
      <c r="O17" s="242"/>
      <c r="P17" s="242"/>
      <c r="Q17" s="241"/>
      <c r="R17" s="241"/>
      <c r="S17" s="241"/>
      <c r="T17" s="241"/>
      <c r="U17" s="241"/>
      <c r="V17" s="241"/>
      <c r="W17" s="241"/>
      <c r="X17" s="241"/>
      <c r="Y17" s="241"/>
      <c r="Z17" s="241"/>
      <c r="AA17" s="241"/>
      <c r="AB17" s="241"/>
      <c r="AC17" s="241"/>
      <c r="AD17" s="241"/>
      <c r="AE17" s="241"/>
      <c r="AF17" s="241"/>
      <c r="AG17" s="241"/>
      <c r="AH17" s="241"/>
      <c r="AI17" s="241"/>
      <c r="AJ17" s="241"/>
      <c r="AK17" s="241"/>
      <c r="AL17" s="241"/>
    </row>
    <row r="18" spans="1:38" s="73" customFormat="1" ht="21.75" hidden="1" customHeight="1">
      <c r="A18" s="221" t="s">
        <v>1958</v>
      </c>
      <c r="B18" s="241"/>
      <c r="C18" s="241"/>
      <c r="D18" s="241"/>
      <c r="E18" s="241"/>
      <c r="F18" s="241"/>
      <c r="G18" s="241"/>
      <c r="H18" s="241"/>
      <c r="I18" s="241"/>
      <c r="J18" s="241"/>
      <c r="K18" s="241"/>
      <c r="L18" s="241"/>
      <c r="M18" s="242"/>
      <c r="N18" s="242"/>
      <c r="O18" s="242"/>
      <c r="P18" s="242"/>
      <c r="Q18" s="241"/>
      <c r="R18" s="241"/>
      <c r="S18" s="241"/>
      <c r="T18" s="241"/>
      <c r="U18" s="241"/>
      <c r="V18" s="241"/>
      <c r="W18" s="241"/>
      <c r="X18" s="241"/>
      <c r="Y18" s="241"/>
      <c r="Z18" s="241"/>
      <c r="AA18" s="241"/>
      <c r="AB18" s="241"/>
      <c r="AC18" s="241"/>
      <c r="AD18" s="241"/>
      <c r="AE18" s="241"/>
      <c r="AF18" s="241"/>
      <c r="AG18" s="241"/>
      <c r="AH18" s="241"/>
      <c r="AI18" s="241"/>
      <c r="AJ18" s="241"/>
      <c r="AK18" s="241"/>
      <c r="AL18" s="241"/>
    </row>
    <row r="19" spans="1:38" s="73" customFormat="1" ht="21.75" hidden="1" customHeight="1">
      <c r="A19" s="221" t="s">
        <v>1959</v>
      </c>
      <c r="B19" s="241"/>
      <c r="C19" s="241"/>
      <c r="D19" s="241"/>
      <c r="E19" s="241"/>
      <c r="F19" s="241"/>
      <c r="G19" s="241"/>
      <c r="H19" s="241"/>
      <c r="I19" s="241"/>
      <c r="J19" s="241"/>
      <c r="K19" s="241"/>
      <c r="L19" s="241"/>
      <c r="M19" s="242"/>
      <c r="N19" s="242"/>
      <c r="O19" s="242"/>
      <c r="P19" s="242"/>
      <c r="Q19" s="241"/>
      <c r="R19" s="241"/>
      <c r="S19" s="241"/>
      <c r="T19" s="241"/>
      <c r="U19" s="241"/>
      <c r="V19" s="241"/>
      <c r="W19" s="241"/>
      <c r="X19" s="241"/>
      <c r="Y19" s="241"/>
      <c r="Z19" s="241"/>
      <c r="AA19" s="241"/>
      <c r="AB19" s="241"/>
      <c r="AC19" s="241"/>
      <c r="AD19" s="241"/>
      <c r="AE19" s="241"/>
      <c r="AF19" s="241"/>
      <c r="AG19" s="241"/>
      <c r="AH19" s="241"/>
      <c r="AI19" s="241"/>
      <c r="AJ19" s="241"/>
      <c r="AK19" s="241"/>
      <c r="AL19" s="241"/>
    </row>
    <row r="20" spans="1:38" s="73" customFormat="1" ht="21.75" hidden="1" customHeight="1">
      <c r="A20" s="221" t="s">
        <v>1960</v>
      </c>
      <c r="B20" s="241"/>
      <c r="C20" s="241"/>
      <c r="D20" s="241"/>
      <c r="E20" s="241"/>
      <c r="F20" s="241"/>
      <c r="G20" s="241"/>
      <c r="H20" s="241"/>
      <c r="I20" s="241"/>
      <c r="J20" s="241"/>
      <c r="K20" s="241"/>
      <c r="L20" s="241"/>
      <c r="M20" s="242"/>
      <c r="N20" s="242"/>
      <c r="O20" s="242"/>
      <c r="P20" s="242"/>
      <c r="Q20" s="241"/>
      <c r="R20" s="241"/>
      <c r="S20" s="241"/>
      <c r="T20" s="241"/>
      <c r="U20" s="241"/>
      <c r="V20" s="241"/>
      <c r="W20" s="241"/>
      <c r="X20" s="241"/>
      <c r="Y20" s="241"/>
      <c r="Z20" s="241"/>
      <c r="AA20" s="241"/>
      <c r="AB20" s="241"/>
      <c r="AC20" s="241"/>
      <c r="AD20" s="241"/>
      <c r="AE20" s="241"/>
      <c r="AF20" s="241"/>
      <c r="AG20" s="241"/>
      <c r="AH20" s="241"/>
      <c r="AI20" s="241"/>
      <c r="AJ20" s="241"/>
      <c r="AK20" s="241"/>
      <c r="AL20" s="241"/>
    </row>
    <row r="21" spans="1:38" s="73" customFormat="1" ht="21.75" hidden="1" customHeight="1">
      <c r="A21" s="221" t="s">
        <v>1961</v>
      </c>
      <c r="B21" s="241"/>
      <c r="C21" s="241"/>
      <c r="D21" s="241"/>
      <c r="E21" s="241"/>
      <c r="F21" s="241"/>
      <c r="G21" s="241"/>
      <c r="H21" s="241"/>
      <c r="I21" s="241"/>
      <c r="J21" s="241"/>
      <c r="K21" s="241"/>
      <c r="L21" s="241"/>
      <c r="M21" s="242"/>
      <c r="N21" s="242"/>
      <c r="O21" s="242"/>
      <c r="P21" s="242"/>
      <c r="Q21" s="241"/>
      <c r="R21" s="241"/>
      <c r="S21" s="241"/>
      <c r="T21" s="241"/>
      <c r="U21" s="241"/>
      <c r="V21" s="241"/>
      <c r="W21" s="241"/>
      <c r="X21" s="241"/>
      <c r="Y21" s="241"/>
      <c r="Z21" s="241"/>
      <c r="AA21" s="241"/>
      <c r="AB21" s="241"/>
      <c r="AC21" s="241"/>
      <c r="AD21" s="241"/>
      <c r="AE21" s="241"/>
      <c r="AF21" s="241"/>
      <c r="AG21" s="241"/>
      <c r="AH21" s="241"/>
      <c r="AI21" s="241"/>
      <c r="AJ21" s="241"/>
      <c r="AK21" s="241"/>
      <c r="AL21" s="241"/>
    </row>
    <row r="22" spans="1:38" s="73" customFormat="1" ht="21.75" hidden="1" customHeight="1">
      <c r="A22" s="219" t="s">
        <v>1962</v>
      </c>
      <c r="B22" s="241"/>
      <c r="C22" s="241"/>
      <c r="D22" s="241"/>
      <c r="E22" s="241"/>
      <c r="F22" s="241"/>
      <c r="G22" s="241"/>
      <c r="H22" s="241"/>
      <c r="I22" s="241"/>
      <c r="J22" s="241"/>
      <c r="K22" s="241"/>
      <c r="L22" s="241"/>
      <c r="M22" s="242"/>
      <c r="N22" s="242"/>
      <c r="O22" s="242"/>
      <c r="P22" s="242"/>
      <c r="Q22" s="241"/>
      <c r="R22" s="241"/>
      <c r="S22" s="241"/>
      <c r="T22" s="241"/>
      <c r="U22" s="241"/>
      <c r="V22" s="241"/>
      <c r="W22" s="241"/>
      <c r="X22" s="241"/>
      <c r="Y22" s="241"/>
      <c r="Z22" s="241"/>
      <c r="AA22" s="241"/>
      <c r="AB22" s="241"/>
      <c r="AC22" s="241"/>
      <c r="AD22" s="241"/>
      <c r="AE22" s="241"/>
      <c r="AF22" s="241"/>
      <c r="AG22" s="241"/>
      <c r="AH22" s="241"/>
      <c r="AI22" s="241"/>
      <c r="AJ22" s="241"/>
      <c r="AK22" s="241"/>
      <c r="AL22" s="241"/>
    </row>
    <row r="23" spans="1:38" s="73" customFormat="1" ht="21.75" hidden="1" customHeight="1">
      <c r="A23" s="221" t="s">
        <v>1963</v>
      </c>
      <c r="B23" s="241"/>
      <c r="C23" s="241"/>
      <c r="D23" s="241"/>
      <c r="E23" s="241"/>
      <c r="F23" s="241"/>
      <c r="G23" s="241"/>
      <c r="H23" s="241"/>
      <c r="I23" s="241"/>
      <c r="J23" s="241"/>
      <c r="K23" s="241"/>
      <c r="L23" s="241"/>
      <c r="M23" s="242"/>
      <c r="N23" s="242"/>
      <c r="O23" s="242"/>
      <c r="P23" s="242"/>
      <c r="Q23" s="241"/>
      <c r="R23" s="241"/>
      <c r="S23" s="241"/>
      <c r="T23" s="241"/>
      <c r="U23" s="241"/>
      <c r="V23" s="241"/>
      <c r="W23" s="241"/>
      <c r="X23" s="241"/>
      <c r="Y23" s="241"/>
      <c r="Z23" s="241"/>
      <c r="AA23" s="241"/>
      <c r="AB23" s="241"/>
      <c r="AC23" s="241"/>
      <c r="AD23" s="241"/>
      <c r="AE23" s="241"/>
      <c r="AF23" s="241"/>
      <c r="AG23" s="241"/>
      <c r="AH23" s="241"/>
      <c r="AI23" s="241"/>
      <c r="AJ23" s="241"/>
      <c r="AK23" s="241"/>
      <c r="AL23" s="241"/>
    </row>
    <row r="24" spans="1:38" s="73" customFormat="1" ht="21.75" hidden="1" customHeight="1">
      <c r="A24" s="221" t="s">
        <v>1937</v>
      </c>
      <c r="B24" s="241"/>
      <c r="C24" s="241"/>
      <c r="D24" s="241"/>
      <c r="E24" s="241"/>
      <c r="F24" s="241"/>
      <c r="G24" s="241"/>
      <c r="H24" s="241"/>
      <c r="I24" s="241"/>
      <c r="J24" s="241"/>
      <c r="K24" s="241"/>
      <c r="L24" s="241"/>
      <c r="M24" s="242"/>
      <c r="N24" s="242"/>
      <c r="O24" s="242"/>
      <c r="P24" s="242"/>
      <c r="Q24" s="241"/>
      <c r="R24" s="241"/>
      <c r="S24" s="241"/>
      <c r="T24" s="241"/>
      <c r="U24" s="241"/>
      <c r="V24" s="241"/>
      <c r="W24" s="241"/>
      <c r="X24" s="241"/>
      <c r="Y24" s="241"/>
      <c r="Z24" s="241"/>
      <c r="AA24" s="241"/>
      <c r="AB24" s="241"/>
      <c r="AC24" s="241"/>
      <c r="AD24" s="241"/>
      <c r="AE24" s="241"/>
      <c r="AF24" s="241"/>
      <c r="AG24" s="241"/>
      <c r="AH24" s="241"/>
      <c r="AI24" s="241"/>
      <c r="AJ24" s="241"/>
      <c r="AK24" s="241"/>
      <c r="AL24" s="241"/>
    </row>
    <row r="25" spans="1:38" s="73" customFormat="1" ht="21.75" hidden="1" customHeight="1">
      <c r="A25" s="221" t="s">
        <v>1964</v>
      </c>
      <c r="B25" s="241"/>
      <c r="C25" s="241"/>
      <c r="D25" s="241"/>
      <c r="E25" s="241"/>
      <c r="F25" s="241"/>
      <c r="G25" s="241"/>
      <c r="H25" s="241"/>
      <c r="I25" s="241"/>
      <c r="J25" s="241"/>
      <c r="K25" s="241"/>
      <c r="L25" s="241"/>
      <c r="M25" s="242"/>
      <c r="N25" s="242"/>
      <c r="O25" s="242"/>
      <c r="P25" s="242"/>
      <c r="Q25" s="241"/>
      <c r="R25" s="241"/>
      <c r="S25" s="241"/>
      <c r="T25" s="241"/>
      <c r="U25" s="241"/>
      <c r="V25" s="241"/>
      <c r="W25" s="241"/>
      <c r="X25" s="241"/>
      <c r="Y25" s="241"/>
      <c r="Z25" s="241"/>
      <c r="AA25" s="241"/>
      <c r="AB25" s="241"/>
      <c r="AC25" s="241"/>
      <c r="AD25" s="241"/>
      <c r="AE25" s="241"/>
      <c r="AF25" s="241"/>
      <c r="AG25" s="241"/>
      <c r="AH25" s="241"/>
      <c r="AI25" s="241"/>
      <c r="AJ25" s="241"/>
      <c r="AK25" s="241"/>
      <c r="AL25" s="241"/>
    </row>
    <row r="26" spans="1:38" s="73" customFormat="1" ht="21.75" hidden="1" customHeight="1">
      <c r="A26" s="221" t="s">
        <v>1380</v>
      </c>
      <c r="B26" s="241"/>
      <c r="C26" s="241"/>
      <c r="D26" s="241"/>
      <c r="E26" s="241"/>
      <c r="F26" s="241"/>
      <c r="G26" s="241"/>
      <c r="H26" s="241"/>
      <c r="I26" s="241"/>
      <c r="J26" s="241"/>
      <c r="K26" s="241"/>
      <c r="L26" s="241"/>
      <c r="M26" s="242"/>
      <c r="N26" s="242"/>
      <c r="O26" s="242"/>
      <c r="P26" s="242"/>
      <c r="Q26" s="241"/>
      <c r="R26" s="241"/>
      <c r="S26" s="241"/>
      <c r="T26" s="241"/>
      <c r="U26" s="241"/>
      <c r="V26" s="241"/>
      <c r="W26" s="241"/>
      <c r="X26" s="241"/>
      <c r="Y26" s="241"/>
      <c r="Z26" s="241"/>
      <c r="AA26" s="241"/>
      <c r="AB26" s="241"/>
      <c r="AC26" s="241"/>
      <c r="AD26" s="241"/>
      <c r="AE26" s="241"/>
      <c r="AF26" s="241"/>
      <c r="AG26" s="241"/>
      <c r="AH26" s="241"/>
      <c r="AI26" s="241"/>
      <c r="AJ26" s="241"/>
      <c r="AK26" s="241"/>
      <c r="AL26" s="241"/>
    </row>
    <row r="27" spans="1:38" ht="21.75" hidden="1" customHeight="1">
      <c r="A27" s="221" t="s">
        <v>1381</v>
      </c>
      <c r="B27" s="231"/>
      <c r="C27" s="231"/>
      <c r="D27" s="231"/>
      <c r="E27" s="231"/>
      <c r="F27" s="231"/>
      <c r="G27" s="231"/>
      <c r="H27" s="231"/>
      <c r="I27" s="231"/>
      <c r="J27" s="231"/>
      <c r="K27" s="231"/>
      <c r="L27" s="231"/>
      <c r="M27" s="243"/>
      <c r="N27" s="243"/>
      <c r="O27" s="243"/>
      <c r="P27" s="243"/>
      <c r="Q27" s="231"/>
      <c r="R27" s="231"/>
      <c r="S27" s="231"/>
      <c r="T27" s="231"/>
      <c r="U27" s="231"/>
      <c r="V27" s="231"/>
      <c r="W27" s="231"/>
      <c r="X27" s="231"/>
      <c r="Y27" s="231"/>
      <c r="Z27" s="231"/>
      <c r="AA27" s="231"/>
      <c r="AB27" s="231"/>
      <c r="AC27" s="231"/>
      <c r="AD27" s="231"/>
      <c r="AE27" s="231"/>
      <c r="AF27" s="231"/>
      <c r="AG27" s="231"/>
      <c r="AH27" s="231"/>
      <c r="AI27" s="231"/>
      <c r="AJ27" s="231"/>
      <c r="AK27" s="231"/>
      <c r="AL27" s="231"/>
    </row>
    <row r="28" spans="1:38" ht="21.75" hidden="1" customHeight="1">
      <c r="A28" s="221" t="s">
        <v>1382</v>
      </c>
      <c r="B28" s="231"/>
      <c r="C28" s="231"/>
      <c r="D28" s="231"/>
      <c r="E28" s="231"/>
      <c r="F28" s="231"/>
      <c r="G28" s="231"/>
      <c r="H28" s="231"/>
      <c r="I28" s="231"/>
      <c r="J28" s="231"/>
      <c r="K28" s="231"/>
      <c r="L28" s="231"/>
      <c r="M28" s="243"/>
      <c r="N28" s="243"/>
      <c r="O28" s="243"/>
      <c r="P28" s="243"/>
      <c r="Q28" s="231"/>
      <c r="R28" s="231"/>
      <c r="S28" s="231"/>
      <c r="T28" s="231"/>
      <c r="U28" s="231"/>
      <c r="V28" s="231"/>
      <c r="W28" s="231"/>
      <c r="X28" s="231"/>
      <c r="Y28" s="231"/>
      <c r="Z28" s="231"/>
      <c r="AA28" s="231"/>
      <c r="AB28" s="231"/>
      <c r="AC28" s="231"/>
      <c r="AD28" s="231"/>
      <c r="AE28" s="231"/>
      <c r="AF28" s="231"/>
      <c r="AG28" s="231"/>
      <c r="AH28" s="231"/>
      <c r="AI28" s="231"/>
      <c r="AJ28" s="231"/>
      <c r="AK28" s="231"/>
      <c r="AL28" s="231"/>
    </row>
    <row r="29" spans="1:38" ht="21.75" hidden="1" customHeight="1">
      <c r="A29" s="221" t="s">
        <v>1383</v>
      </c>
      <c r="B29" s="231"/>
      <c r="C29" s="231"/>
      <c r="D29" s="231"/>
      <c r="E29" s="231"/>
      <c r="F29" s="231"/>
      <c r="G29" s="231"/>
      <c r="H29" s="231"/>
      <c r="I29" s="231"/>
      <c r="J29" s="231"/>
      <c r="K29" s="231"/>
      <c r="L29" s="231"/>
      <c r="M29" s="243"/>
      <c r="N29" s="243"/>
      <c r="O29" s="243"/>
      <c r="P29" s="243"/>
      <c r="Q29" s="231"/>
      <c r="R29" s="231"/>
      <c r="S29" s="231"/>
      <c r="T29" s="231"/>
      <c r="U29" s="231"/>
      <c r="V29" s="231"/>
      <c r="W29" s="231"/>
      <c r="X29" s="231"/>
      <c r="Y29" s="231"/>
      <c r="Z29" s="231"/>
      <c r="AA29" s="231"/>
      <c r="AB29" s="231"/>
      <c r="AC29" s="231"/>
      <c r="AD29" s="231"/>
      <c r="AE29" s="231"/>
      <c r="AF29" s="231"/>
      <c r="AG29" s="231"/>
      <c r="AH29" s="231"/>
      <c r="AI29" s="231"/>
      <c r="AJ29" s="231"/>
      <c r="AK29" s="231"/>
      <c r="AL29" s="231"/>
    </row>
    <row r="30" spans="1:38" ht="21.75" hidden="1" customHeight="1">
      <c r="A30" s="219" t="s">
        <v>1939</v>
      </c>
      <c r="B30" s="231"/>
      <c r="C30" s="231"/>
      <c r="D30" s="231"/>
      <c r="E30" s="231"/>
      <c r="F30" s="231"/>
      <c r="G30" s="231"/>
      <c r="H30" s="231"/>
      <c r="I30" s="231"/>
      <c r="J30" s="231"/>
      <c r="K30" s="231"/>
      <c r="L30" s="231"/>
      <c r="M30" s="243"/>
      <c r="N30" s="243"/>
      <c r="O30" s="243"/>
      <c r="P30" s="243"/>
      <c r="Q30" s="231"/>
      <c r="R30" s="231"/>
      <c r="S30" s="231"/>
      <c r="T30" s="231"/>
      <c r="U30" s="231"/>
      <c r="V30" s="231"/>
      <c r="W30" s="231"/>
      <c r="X30" s="231"/>
      <c r="Y30" s="231"/>
      <c r="Z30" s="231"/>
      <c r="AA30" s="231"/>
      <c r="AB30" s="231"/>
      <c r="AC30" s="231"/>
      <c r="AD30" s="231"/>
      <c r="AE30" s="231"/>
      <c r="AF30" s="231"/>
      <c r="AG30" s="231"/>
      <c r="AH30" s="231"/>
      <c r="AI30" s="231"/>
      <c r="AJ30" s="231"/>
      <c r="AK30" s="231"/>
      <c r="AL30" s="231"/>
    </row>
    <row r="31" spans="1:38" ht="21.75" hidden="1" customHeight="1">
      <c r="A31" s="221" t="s">
        <v>1940</v>
      </c>
      <c r="B31" s="231"/>
      <c r="C31" s="231"/>
      <c r="D31" s="231"/>
      <c r="E31" s="231"/>
      <c r="F31" s="231"/>
      <c r="G31" s="231"/>
      <c r="H31" s="231"/>
      <c r="I31" s="231"/>
      <c r="J31" s="231"/>
      <c r="K31" s="231"/>
      <c r="L31" s="231"/>
      <c r="M31" s="243"/>
      <c r="N31" s="243"/>
      <c r="O31" s="243"/>
      <c r="P31" s="243"/>
      <c r="Q31" s="231"/>
      <c r="R31" s="231"/>
      <c r="S31" s="231"/>
      <c r="T31" s="231"/>
      <c r="U31" s="231"/>
      <c r="V31" s="231"/>
      <c r="W31" s="231"/>
      <c r="X31" s="231"/>
      <c r="Y31" s="231"/>
      <c r="Z31" s="231"/>
      <c r="AA31" s="231"/>
      <c r="AB31" s="231"/>
      <c r="AC31" s="231"/>
      <c r="AD31" s="231"/>
      <c r="AE31" s="231"/>
      <c r="AF31" s="231"/>
      <c r="AG31" s="231"/>
      <c r="AH31" s="231"/>
      <c r="AI31" s="231"/>
      <c r="AJ31" s="231"/>
      <c r="AK31" s="231"/>
      <c r="AL31" s="231"/>
    </row>
    <row r="32" spans="1:38" ht="21.75" hidden="1" customHeight="1">
      <c r="A32" s="221" t="s">
        <v>1965</v>
      </c>
      <c r="B32" s="231"/>
      <c r="C32" s="231"/>
      <c r="D32" s="231"/>
      <c r="E32" s="231"/>
      <c r="F32" s="231"/>
      <c r="G32" s="231"/>
      <c r="H32" s="231"/>
      <c r="I32" s="231"/>
      <c r="J32" s="231"/>
      <c r="K32" s="231"/>
      <c r="L32" s="231"/>
      <c r="M32" s="243"/>
      <c r="N32" s="243"/>
      <c r="O32" s="243"/>
      <c r="P32" s="243"/>
      <c r="Q32" s="231"/>
      <c r="R32" s="231"/>
      <c r="S32" s="231"/>
      <c r="T32" s="231"/>
      <c r="U32" s="231"/>
      <c r="V32" s="231"/>
      <c r="W32" s="231"/>
      <c r="X32" s="231"/>
      <c r="Y32" s="231"/>
      <c r="Z32" s="231"/>
      <c r="AA32" s="231"/>
      <c r="AB32" s="231"/>
      <c r="AC32" s="231"/>
      <c r="AD32" s="231"/>
      <c r="AE32" s="231"/>
      <c r="AF32" s="231"/>
      <c r="AG32" s="231"/>
      <c r="AH32" s="231"/>
      <c r="AI32" s="231"/>
      <c r="AJ32" s="231"/>
      <c r="AK32" s="231"/>
      <c r="AL32" s="231"/>
    </row>
    <row r="33" spans="1:38" ht="21.75" hidden="1" customHeight="1">
      <c r="A33" s="221" t="s">
        <v>1966</v>
      </c>
      <c r="B33" s="231"/>
      <c r="C33" s="231"/>
      <c r="D33" s="231"/>
      <c r="E33" s="231"/>
      <c r="F33" s="231"/>
      <c r="G33" s="231"/>
      <c r="H33" s="231"/>
      <c r="I33" s="231"/>
      <c r="J33" s="231"/>
      <c r="K33" s="231"/>
      <c r="L33" s="231"/>
      <c r="M33" s="243"/>
      <c r="N33" s="243"/>
      <c r="O33" s="243"/>
      <c r="P33" s="243"/>
      <c r="Q33" s="231"/>
      <c r="R33" s="231"/>
      <c r="S33" s="231"/>
      <c r="T33" s="231"/>
      <c r="U33" s="231"/>
      <c r="V33" s="231"/>
      <c r="W33" s="231"/>
      <c r="X33" s="231"/>
      <c r="Y33" s="231"/>
      <c r="Z33" s="231"/>
      <c r="AA33" s="231"/>
      <c r="AB33" s="231"/>
      <c r="AC33" s="231"/>
      <c r="AD33" s="231"/>
      <c r="AE33" s="231"/>
      <c r="AF33" s="231"/>
      <c r="AG33" s="231"/>
      <c r="AH33" s="231"/>
      <c r="AI33" s="231"/>
      <c r="AJ33" s="231"/>
      <c r="AK33" s="231"/>
      <c r="AL33" s="231"/>
    </row>
    <row r="34" spans="1:38" ht="21.75" hidden="1" customHeight="1">
      <c r="A34" s="221" t="s">
        <v>1967</v>
      </c>
      <c r="B34" s="231"/>
      <c r="C34" s="231"/>
      <c r="D34" s="231"/>
      <c r="E34" s="231"/>
      <c r="F34" s="231"/>
      <c r="G34" s="231"/>
      <c r="H34" s="231"/>
      <c r="I34" s="231"/>
      <c r="J34" s="231"/>
      <c r="K34" s="231"/>
      <c r="L34" s="231"/>
      <c r="M34" s="243"/>
      <c r="N34" s="243"/>
      <c r="O34" s="243"/>
      <c r="P34" s="243"/>
      <c r="Q34" s="231"/>
      <c r="R34" s="231"/>
      <c r="S34" s="231"/>
      <c r="T34" s="231"/>
      <c r="U34" s="231"/>
      <c r="V34" s="231"/>
      <c r="W34" s="231"/>
      <c r="X34" s="231"/>
      <c r="Y34" s="231"/>
      <c r="Z34" s="231"/>
      <c r="AA34" s="231"/>
      <c r="AB34" s="231"/>
      <c r="AC34" s="231"/>
      <c r="AD34" s="231"/>
      <c r="AE34" s="231"/>
      <c r="AF34" s="231"/>
      <c r="AG34" s="231"/>
      <c r="AH34" s="231"/>
      <c r="AI34" s="231"/>
      <c r="AJ34" s="231"/>
      <c r="AK34" s="231"/>
      <c r="AL34" s="231"/>
    </row>
    <row r="35" spans="1:38" ht="21.75" hidden="1" customHeight="1">
      <c r="A35" s="221" t="s">
        <v>1968</v>
      </c>
      <c r="B35" s="231"/>
      <c r="C35" s="231"/>
      <c r="D35" s="231"/>
      <c r="E35" s="231"/>
      <c r="F35" s="231"/>
      <c r="G35" s="231"/>
      <c r="H35" s="231"/>
      <c r="I35" s="231"/>
      <c r="J35" s="231"/>
      <c r="K35" s="231"/>
      <c r="L35" s="231"/>
      <c r="M35" s="243"/>
      <c r="N35" s="243"/>
      <c r="O35" s="243"/>
      <c r="P35" s="243"/>
      <c r="Q35" s="231"/>
      <c r="R35" s="231"/>
      <c r="S35" s="231"/>
      <c r="T35" s="231"/>
      <c r="U35" s="231"/>
      <c r="V35" s="231"/>
      <c r="W35" s="231"/>
      <c r="X35" s="231"/>
      <c r="Y35" s="231"/>
      <c r="Z35" s="231"/>
      <c r="AA35" s="231"/>
      <c r="AB35" s="231"/>
      <c r="AC35" s="231"/>
      <c r="AD35" s="231"/>
      <c r="AE35" s="231"/>
      <c r="AF35" s="231"/>
      <c r="AG35" s="231"/>
      <c r="AH35" s="231"/>
      <c r="AI35" s="231"/>
      <c r="AJ35" s="231"/>
      <c r="AK35" s="231"/>
      <c r="AL35" s="231"/>
    </row>
    <row r="36" spans="1:38" ht="21.75" hidden="1" customHeight="1">
      <c r="A36" s="221" t="s">
        <v>1969</v>
      </c>
      <c r="B36" s="231"/>
      <c r="C36" s="231"/>
      <c r="D36" s="231"/>
      <c r="E36" s="231"/>
      <c r="F36" s="231"/>
      <c r="G36" s="231"/>
      <c r="H36" s="231"/>
      <c r="I36" s="231"/>
      <c r="J36" s="231"/>
      <c r="K36" s="231"/>
      <c r="L36" s="231"/>
      <c r="M36" s="243"/>
      <c r="N36" s="243"/>
      <c r="O36" s="243"/>
      <c r="P36" s="243"/>
      <c r="Q36" s="231"/>
      <c r="R36" s="231"/>
      <c r="S36" s="231"/>
      <c r="T36" s="231"/>
      <c r="U36" s="231"/>
      <c r="V36" s="231"/>
      <c r="W36" s="231"/>
      <c r="X36" s="231"/>
      <c r="Y36" s="231"/>
      <c r="Z36" s="231"/>
      <c r="AA36" s="231"/>
      <c r="AB36" s="231"/>
      <c r="AC36" s="231"/>
      <c r="AD36" s="231"/>
      <c r="AE36" s="231"/>
      <c r="AF36" s="231"/>
      <c r="AG36" s="231"/>
      <c r="AH36" s="231"/>
      <c r="AI36" s="231"/>
      <c r="AJ36" s="231"/>
      <c r="AK36" s="231"/>
      <c r="AL36" s="231"/>
    </row>
    <row r="37" spans="1:38" ht="21.75" hidden="1" customHeight="1">
      <c r="A37" s="221" t="s">
        <v>1970</v>
      </c>
      <c r="B37" s="231"/>
      <c r="C37" s="231"/>
      <c r="D37" s="231"/>
      <c r="E37" s="231"/>
      <c r="F37" s="231"/>
      <c r="G37" s="231"/>
      <c r="H37" s="231"/>
      <c r="I37" s="231"/>
      <c r="J37" s="231"/>
      <c r="K37" s="231"/>
      <c r="L37" s="231"/>
      <c r="M37" s="243"/>
      <c r="N37" s="243"/>
      <c r="O37" s="243"/>
      <c r="P37" s="243"/>
      <c r="Q37" s="231"/>
      <c r="R37" s="231"/>
      <c r="S37" s="231"/>
      <c r="T37" s="231"/>
      <c r="U37" s="231"/>
      <c r="V37" s="231"/>
      <c r="W37" s="231"/>
      <c r="X37" s="231"/>
      <c r="Y37" s="231"/>
      <c r="Z37" s="231"/>
      <c r="AA37" s="231"/>
      <c r="AB37" s="231"/>
      <c r="AC37" s="231"/>
      <c r="AD37" s="231"/>
      <c r="AE37" s="231"/>
      <c r="AF37" s="231"/>
      <c r="AG37" s="231"/>
      <c r="AH37" s="231"/>
      <c r="AI37" s="231"/>
      <c r="AJ37" s="231"/>
      <c r="AK37" s="231"/>
      <c r="AL37" s="231"/>
    </row>
    <row r="38" spans="1:38" ht="21.75" hidden="1" customHeight="1">
      <c r="A38" s="221" t="s">
        <v>1971</v>
      </c>
      <c r="B38" s="231"/>
      <c r="C38" s="231"/>
      <c r="D38" s="231"/>
      <c r="E38" s="231"/>
      <c r="F38" s="231"/>
      <c r="G38" s="231"/>
      <c r="H38" s="231"/>
      <c r="I38" s="231"/>
      <c r="J38" s="231"/>
      <c r="K38" s="231"/>
      <c r="L38" s="231"/>
      <c r="M38" s="243"/>
      <c r="N38" s="243"/>
      <c r="O38" s="243"/>
      <c r="P38" s="243"/>
      <c r="Q38" s="231"/>
      <c r="R38" s="231"/>
      <c r="S38" s="231"/>
      <c r="T38" s="231"/>
      <c r="U38" s="231"/>
      <c r="V38" s="231"/>
      <c r="W38" s="231"/>
      <c r="X38" s="231"/>
      <c r="Y38" s="231"/>
      <c r="Z38" s="231"/>
      <c r="AA38" s="231"/>
      <c r="AB38" s="231"/>
      <c r="AC38" s="231"/>
      <c r="AD38" s="231"/>
      <c r="AE38" s="231"/>
      <c r="AF38" s="231"/>
      <c r="AG38" s="231"/>
      <c r="AH38" s="231"/>
      <c r="AI38" s="231"/>
      <c r="AJ38" s="231"/>
      <c r="AK38" s="231"/>
      <c r="AL38" s="231"/>
    </row>
    <row r="39" spans="1:38" ht="21.75" customHeight="1">
      <c r="A39" s="216" t="s">
        <v>1972</v>
      </c>
      <c r="B39" s="230">
        <f>SUM(B40:B41)</f>
        <v>61042</v>
      </c>
      <c r="C39" s="230">
        <f>SUM(C40:C41)</f>
        <v>24907</v>
      </c>
      <c r="D39" s="230">
        <f t="shared" ref="D39:AL39" si="0">SUM(D40:D41)</f>
        <v>0</v>
      </c>
      <c r="E39" s="230">
        <f t="shared" si="0"/>
        <v>4467</v>
      </c>
      <c r="F39" s="230">
        <f t="shared" si="0"/>
        <v>74</v>
      </c>
      <c r="G39" s="230">
        <f t="shared" si="0"/>
        <v>457</v>
      </c>
      <c r="H39" s="230">
        <f t="shared" si="0"/>
        <v>0</v>
      </c>
      <c r="I39" s="230">
        <f t="shared" si="0"/>
        <v>0</v>
      </c>
      <c r="J39" s="230">
        <f t="shared" si="0"/>
        <v>0</v>
      </c>
      <c r="K39" s="230">
        <f t="shared" si="0"/>
        <v>0</v>
      </c>
      <c r="L39" s="230">
        <f t="shared" si="0"/>
        <v>106</v>
      </c>
      <c r="M39" s="230">
        <f t="shared" si="0"/>
        <v>0</v>
      </c>
      <c r="N39" s="230">
        <f t="shared" si="0"/>
        <v>0</v>
      </c>
      <c r="O39" s="230">
        <f t="shared" si="0"/>
        <v>0</v>
      </c>
      <c r="P39" s="230">
        <f t="shared" si="0"/>
        <v>0</v>
      </c>
      <c r="Q39" s="230">
        <f t="shared" si="0"/>
        <v>0</v>
      </c>
      <c r="R39" s="230">
        <f t="shared" si="0"/>
        <v>0</v>
      </c>
      <c r="S39" s="230">
        <f t="shared" si="0"/>
        <v>0</v>
      </c>
      <c r="T39" s="230">
        <f t="shared" si="0"/>
        <v>1200</v>
      </c>
      <c r="U39" s="230">
        <f t="shared" si="0"/>
        <v>2503</v>
      </c>
      <c r="V39" s="230">
        <f t="shared" si="0"/>
        <v>0</v>
      </c>
      <c r="W39" s="230">
        <f t="shared" si="0"/>
        <v>0</v>
      </c>
      <c r="X39" s="230">
        <f t="shared" si="0"/>
        <v>6259</v>
      </c>
      <c r="Y39" s="230">
        <f t="shared" si="0"/>
        <v>5166</v>
      </c>
      <c r="Z39" s="230">
        <f t="shared" si="0"/>
        <v>0</v>
      </c>
      <c r="AA39" s="230">
        <f t="shared" si="0"/>
        <v>0</v>
      </c>
      <c r="AB39" s="230">
        <f t="shared" si="0"/>
        <v>140</v>
      </c>
      <c r="AC39" s="230">
        <f t="shared" si="0"/>
        <v>0</v>
      </c>
      <c r="AD39" s="230">
        <f t="shared" si="0"/>
        <v>0</v>
      </c>
      <c r="AE39" s="230">
        <f t="shared" si="0"/>
        <v>0</v>
      </c>
      <c r="AF39" s="230">
        <f t="shared" si="0"/>
        <v>0</v>
      </c>
      <c r="AG39" s="230">
        <f t="shared" si="0"/>
        <v>0</v>
      </c>
      <c r="AH39" s="230">
        <f t="shared" si="0"/>
        <v>0</v>
      </c>
      <c r="AI39" s="230">
        <f t="shared" si="0"/>
        <v>0</v>
      </c>
      <c r="AJ39" s="230">
        <f t="shared" si="0"/>
        <v>0</v>
      </c>
      <c r="AK39" s="230">
        <f t="shared" si="0"/>
        <v>0</v>
      </c>
      <c r="AL39" s="230">
        <f t="shared" si="0"/>
        <v>4535</v>
      </c>
    </row>
    <row r="40" spans="1:38" ht="21.75" customHeight="1">
      <c r="A40" s="220" t="s">
        <v>1973</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22"/>
      <c r="AL40" s="222"/>
    </row>
    <row r="41" spans="1:38" ht="21.75" customHeight="1">
      <c r="A41" s="225" t="s">
        <v>1965</v>
      </c>
      <c r="B41" s="230">
        <f>SUM(B42:B56)</f>
        <v>61042</v>
      </c>
      <c r="C41" s="230">
        <f t="shared" ref="C41:AL41" si="1">SUM(C42:C56)</f>
        <v>24907</v>
      </c>
      <c r="D41" s="230">
        <f>SUM(D42:D56)</f>
        <v>0</v>
      </c>
      <c r="E41" s="230">
        <f t="shared" si="1"/>
        <v>4467</v>
      </c>
      <c r="F41" s="230">
        <f t="shared" si="1"/>
        <v>74</v>
      </c>
      <c r="G41" s="230">
        <f t="shared" si="1"/>
        <v>457</v>
      </c>
      <c r="H41" s="230">
        <f t="shared" si="1"/>
        <v>0</v>
      </c>
      <c r="I41" s="230">
        <f t="shared" si="1"/>
        <v>0</v>
      </c>
      <c r="J41" s="230">
        <f t="shared" si="1"/>
        <v>0</v>
      </c>
      <c r="K41" s="230">
        <f t="shared" si="1"/>
        <v>0</v>
      </c>
      <c r="L41" s="230">
        <f t="shared" si="1"/>
        <v>106</v>
      </c>
      <c r="M41" s="230">
        <f t="shared" si="1"/>
        <v>0</v>
      </c>
      <c r="N41" s="230">
        <f t="shared" si="1"/>
        <v>0</v>
      </c>
      <c r="O41" s="230">
        <f t="shared" si="1"/>
        <v>0</v>
      </c>
      <c r="P41" s="230">
        <f t="shared" si="1"/>
        <v>0</v>
      </c>
      <c r="Q41" s="230">
        <f t="shared" si="1"/>
        <v>0</v>
      </c>
      <c r="R41" s="230">
        <f t="shared" si="1"/>
        <v>0</v>
      </c>
      <c r="S41" s="230">
        <f t="shared" si="1"/>
        <v>0</v>
      </c>
      <c r="T41" s="230">
        <f t="shared" si="1"/>
        <v>1200</v>
      </c>
      <c r="U41" s="230">
        <f t="shared" si="1"/>
        <v>2503</v>
      </c>
      <c r="V41" s="230">
        <f t="shared" si="1"/>
        <v>0</v>
      </c>
      <c r="W41" s="230">
        <f t="shared" si="1"/>
        <v>0</v>
      </c>
      <c r="X41" s="230">
        <f t="shared" si="1"/>
        <v>6259</v>
      </c>
      <c r="Y41" s="230">
        <f t="shared" si="1"/>
        <v>5166</v>
      </c>
      <c r="Z41" s="230">
        <f t="shared" si="1"/>
        <v>0</v>
      </c>
      <c r="AA41" s="230">
        <f t="shared" si="1"/>
        <v>0</v>
      </c>
      <c r="AB41" s="230">
        <f t="shared" si="1"/>
        <v>140</v>
      </c>
      <c r="AC41" s="230">
        <f t="shared" si="1"/>
        <v>0</v>
      </c>
      <c r="AD41" s="230">
        <f t="shared" si="1"/>
        <v>0</v>
      </c>
      <c r="AE41" s="230">
        <f t="shared" si="1"/>
        <v>0</v>
      </c>
      <c r="AF41" s="230">
        <f t="shared" si="1"/>
        <v>0</v>
      </c>
      <c r="AG41" s="230">
        <f t="shared" si="1"/>
        <v>0</v>
      </c>
      <c r="AH41" s="230">
        <f t="shared" si="1"/>
        <v>0</v>
      </c>
      <c r="AI41" s="230">
        <f t="shared" si="1"/>
        <v>0</v>
      </c>
      <c r="AJ41" s="230">
        <f t="shared" si="1"/>
        <v>0</v>
      </c>
      <c r="AK41" s="230">
        <f t="shared" si="1"/>
        <v>0</v>
      </c>
      <c r="AL41" s="230">
        <f t="shared" si="1"/>
        <v>4535</v>
      </c>
    </row>
    <row r="42" spans="1:38" ht="21.75" customHeight="1">
      <c r="A42" s="221" t="s">
        <v>1974</v>
      </c>
      <c r="B42" s="222"/>
      <c r="C42" s="222"/>
      <c r="D42" s="222"/>
      <c r="E42" s="222"/>
      <c r="F42" s="222"/>
      <c r="G42" s="222"/>
      <c r="H42" s="222"/>
      <c r="I42" s="222"/>
      <c r="J42" s="222"/>
      <c r="K42" s="222"/>
      <c r="L42" s="222"/>
      <c r="M42" s="223"/>
      <c r="N42" s="223"/>
      <c r="O42" s="223"/>
      <c r="P42" s="223"/>
      <c r="Q42" s="222"/>
      <c r="R42" s="222"/>
      <c r="S42" s="222"/>
      <c r="T42" s="222"/>
      <c r="U42" s="222"/>
      <c r="V42" s="222"/>
      <c r="W42" s="222"/>
      <c r="X42" s="222"/>
      <c r="Y42" s="222"/>
      <c r="Z42" s="222"/>
      <c r="AA42" s="222"/>
      <c r="AB42" s="222"/>
      <c r="AC42" s="222"/>
      <c r="AD42" s="222"/>
      <c r="AE42" s="222"/>
      <c r="AF42" s="222"/>
      <c r="AG42" s="222"/>
      <c r="AH42" s="222"/>
      <c r="AI42" s="222"/>
      <c r="AJ42" s="222"/>
      <c r="AK42" s="222"/>
      <c r="AL42" s="222"/>
    </row>
    <row r="43" spans="1:38" ht="21.75" customHeight="1">
      <c r="A43" s="221" t="s">
        <v>1975</v>
      </c>
      <c r="B43" s="222"/>
      <c r="C43" s="222"/>
      <c r="D43" s="222"/>
      <c r="E43" s="222"/>
      <c r="F43" s="222"/>
      <c r="G43" s="222"/>
      <c r="H43" s="222"/>
      <c r="I43" s="222"/>
      <c r="J43" s="222"/>
      <c r="K43" s="222"/>
      <c r="L43" s="222"/>
      <c r="M43" s="223"/>
      <c r="N43" s="223"/>
      <c r="O43" s="223"/>
      <c r="P43" s="223"/>
      <c r="Q43" s="222"/>
      <c r="R43" s="222"/>
      <c r="S43" s="222"/>
      <c r="T43" s="222"/>
      <c r="U43" s="222"/>
      <c r="V43" s="222"/>
      <c r="W43" s="222"/>
      <c r="X43" s="222"/>
      <c r="Y43" s="222"/>
      <c r="Z43" s="222"/>
      <c r="AA43" s="222"/>
      <c r="AB43" s="222"/>
      <c r="AC43" s="222"/>
      <c r="AD43" s="222"/>
      <c r="AE43" s="222"/>
      <c r="AF43" s="222"/>
      <c r="AG43" s="222"/>
      <c r="AH43" s="222"/>
      <c r="AI43" s="222"/>
      <c r="AJ43" s="222"/>
      <c r="AK43" s="222"/>
      <c r="AL43" s="222"/>
    </row>
    <row r="44" spans="1:38" ht="21.75" customHeight="1">
      <c r="A44" s="221" t="s">
        <v>1976</v>
      </c>
      <c r="B44" s="222"/>
      <c r="C44" s="222"/>
      <c r="D44" s="222"/>
      <c r="E44" s="222"/>
      <c r="F44" s="222"/>
      <c r="G44" s="222"/>
      <c r="H44" s="222"/>
      <c r="I44" s="222"/>
      <c r="J44" s="222"/>
      <c r="K44" s="222"/>
      <c r="L44" s="222"/>
      <c r="M44" s="223"/>
      <c r="N44" s="223"/>
      <c r="O44" s="223"/>
      <c r="P44" s="223"/>
      <c r="Q44" s="222"/>
      <c r="R44" s="222"/>
      <c r="S44" s="222"/>
      <c r="T44" s="222"/>
      <c r="U44" s="222"/>
      <c r="V44" s="222"/>
      <c r="W44" s="222"/>
      <c r="X44" s="222"/>
      <c r="Y44" s="222"/>
      <c r="Z44" s="222"/>
      <c r="AA44" s="222"/>
      <c r="AB44" s="222"/>
      <c r="AC44" s="222"/>
      <c r="AD44" s="222"/>
      <c r="AE44" s="222"/>
      <c r="AF44" s="222"/>
      <c r="AG44" s="222"/>
      <c r="AH44" s="222"/>
      <c r="AI44" s="222"/>
      <c r="AJ44" s="222"/>
      <c r="AK44" s="222"/>
      <c r="AL44" s="222"/>
    </row>
    <row r="45" spans="1:38" ht="21.75" customHeight="1">
      <c r="A45" s="221" t="s">
        <v>1977</v>
      </c>
      <c r="B45" s="222"/>
      <c r="C45" s="222"/>
      <c r="D45" s="222"/>
      <c r="E45" s="222"/>
      <c r="F45" s="222"/>
      <c r="G45" s="222"/>
      <c r="H45" s="222"/>
      <c r="I45" s="222"/>
      <c r="J45" s="222"/>
      <c r="K45" s="222"/>
      <c r="L45" s="222"/>
      <c r="M45" s="223"/>
      <c r="N45" s="223"/>
      <c r="O45" s="223"/>
      <c r="P45" s="223"/>
      <c r="Q45" s="222"/>
      <c r="R45" s="222"/>
      <c r="S45" s="222"/>
      <c r="T45" s="222"/>
      <c r="U45" s="222"/>
      <c r="V45" s="222"/>
      <c r="W45" s="222"/>
      <c r="X45" s="222"/>
      <c r="Y45" s="222"/>
      <c r="Z45" s="222"/>
      <c r="AA45" s="222"/>
      <c r="AB45" s="222"/>
      <c r="AC45" s="222"/>
      <c r="AD45" s="222"/>
      <c r="AE45" s="222"/>
      <c r="AF45" s="222"/>
      <c r="AG45" s="222"/>
      <c r="AH45" s="222"/>
      <c r="AI45" s="222"/>
      <c r="AJ45" s="222"/>
      <c r="AK45" s="222"/>
      <c r="AL45" s="222"/>
    </row>
    <row r="46" spans="1:38" ht="21.75" customHeight="1">
      <c r="A46" s="221" t="s">
        <v>1978</v>
      </c>
      <c r="B46" s="222"/>
      <c r="C46" s="222"/>
      <c r="D46" s="222"/>
      <c r="E46" s="222"/>
      <c r="F46" s="222"/>
      <c r="G46" s="222"/>
      <c r="H46" s="222"/>
      <c r="I46" s="222"/>
      <c r="J46" s="222"/>
      <c r="K46" s="222"/>
      <c r="L46" s="222"/>
      <c r="M46" s="223"/>
      <c r="N46" s="223"/>
      <c r="O46" s="223"/>
      <c r="P46" s="223"/>
      <c r="Q46" s="222"/>
      <c r="R46" s="222"/>
      <c r="S46" s="222"/>
      <c r="T46" s="222"/>
      <c r="U46" s="222"/>
      <c r="V46" s="222"/>
      <c r="W46" s="222"/>
      <c r="X46" s="222"/>
      <c r="Y46" s="222"/>
      <c r="Z46" s="222"/>
      <c r="AA46" s="222"/>
      <c r="AB46" s="222"/>
      <c r="AC46" s="222"/>
      <c r="AD46" s="222"/>
      <c r="AE46" s="222"/>
      <c r="AF46" s="222"/>
      <c r="AG46" s="222"/>
      <c r="AH46" s="222"/>
      <c r="AI46" s="222"/>
      <c r="AJ46" s="222"/>
      <c r="AK46" s="222"/>
      <c r="AL46" s="222"/>
    </row>
    <row r="47" spans="1:38" ht="21.75" customHeight="1">
      <c r="A47" s="221" t="s">
        <v>1979</v>
      </c>
      <c r="B47" s="222"/>
      <c r="C47" s="222"/>
      <c r="D47" s="222"/>
      <c r="E47" s="222"/>
      <c r="F47" s="222"/>
      <c r="G47" s="222"/>
      <c r="H47" s="222"/>
      <c r="I47" s="222"/>
      <c r="J47" s="222"/>
      <c r="K47" s="222"/>
      <c r="L47" s="222"/>
      <c r="M47" s="223"/>
      <c r="N47" s="223"/>
      <c r="O47" s="223"/>
      <c r="P47" s="223"/>
      <c r="Q47" s="222"/>
      <c r="R47" s="222"/>
      <c r="S47" s="222"/>
      <c r="T47" s="222"/>
      <c r="U47" s="222"/>
      <c r="V47" s="222"/>
      <c r="W47" s="222"/>
      <c r="X47" s="222"/>
      <c r="Y47" s="222"/>
      <c r="Z47" s="222"/>
      <c r="AA47" s="222"/>
      <c r="AB47" s="222"/>
      <c r="AC47" s="222"/>
      <c r="AD47" s="222"/>
      <c r="AE47" s="222"/>
      <c r="AF47" s="222"/>
      <c r="AG47" s="222"/>
      <c r="AH47" s="222"/>
      <c r="AI47" s="222"/>
      <c r="AJ47" s="222"/>
      <c r="AK47" s="222"/>
      <c r="AL47" s="222"/>
    </row>
    <row r="48" spans="1:38" ht="21.75" customHeight="1">
      <c r="A48" s="221" t="s">
        <v>1980</v>
      </c>
      <c r="B48" s="222"/>
      <c r="C48" s="222"/>
      <c r="D48" s="222"/>
      <c r="E48" s="222"/>
      <c r="F48" s="222"/>
      <c r="G48" s="222"/>
      <c r="H48" s="222"/>
      <c r="I48" s="222"/>
      <c r="J48" s="222"/>
      <c r="K48" s="222"/>
      <c r="L48" s="222"/>
      <c r="M48" s="223"/>
      <c r="N48" s="223"/>
      <c r="O48" s="223"/>
      <c r="P48" s="223"/>
      <c r="Q48" s="222"/>
      <c r="R48" s="222"/>
      <c r="S48" s="222"/>
      <c r="T48" s="222"/>
      <c r="U48" s="222"/>
      <c r="V48" s="222"/>
      <c r="W48" s="222"/>
      <c r="X48" s="222"/>
      <c r="Y48" s="222"/>
      <c r="Z48" s="222"/>
      <c r="AA48" s="222"/>
      <c r="AB48" s="222"/>
      <c r="AC48" s="222"/>
      <c r="AD48" s="222"/>
      <c r="AE48" s="222"/>
      <c r="AF48" s="222"/>
      <c r="AG48" s="222"/>
      <c r="AH48" s="222"/>
      <c r="AI48" s="222"/>
      <c r="AJ48" s="222"/>
      <c r="AK48" s="222"/>
      <c r="AL48" s="222"/>
    </row>
    <row r="49" spans="1:38" ht="21.75" customHeight="1">
      <c r="A49" s="221" t="s">
        <v>1981</v>
      </c>
      <c r="B49" s="222"/>
      <c r="C49" s="222"/>
      <c r="D49" s="222"/>
      <c r="E49" s="222"/>
      <c r="F49" s="222"/>
      <c r="G49" s="222"/>
      <c r="H49" s="222"/>
      <c r="I49" s="222"/>
      <c r="J49" s="222"/>
      <c r="K49" s="222"/>
      <c r="L49" s="222"/>
      <c r="M49" s="223"/>
      <c r="N49" s="223"/>
      <c r="O49" s="223"/>
      <c r="P49" s="223"/>
      <c r="Q49" s="222"/>
      <c r="R49" s="222"/>
      <c r="S49" s="222"/>
      <c r="T49" s="222"/>
      <c r="U49" s="222"/>
      <c r="V49" s="222"/>
      <c r="W49" s="222"/>
      <c r="X49" s="222"/>
      <c r="Y49" s="222"/>
      <c r="Z49" s="222"/>
      <c r="AA49" s="222"/>
      <c r="AB49" s="222"/>
      <c r="AC49" s="222"/>
      <c r="AD49" s="222"/>
      <c r="AE49" s="222"/>
      <c r="AF49" s="222"/>
      <c r="AG49" s="222"/>
      <c r="AH49" s="222"/>
      <c r="AI49" s="222"/>
      <c r="AJ49" s="222"/>
      <c r="AK49" s="222"/>
      <c r="AL49" s="222"/>
    </row>
    <row r="50" spans="1:38" ht="21.75" customHeight="1">
      <c r="A50" s="221" t="s">
        <v>1982</v>
      </c>
      <c r="B50" s="222">
        <v>61042</v>
      </c>
      <c r="C50" s="222">
        <v>24907</v>
      </c>
      <c r="D50" s="222"/>
      <c r="E50" s="222">
        <v>4467</v>
      </c>
      <c r="F50" s="222">
        <v>74</v>
      </c>
      <c r="G50" s="222">
        <v>457</v>
      </c>
      <c r="H50" s="222"/>
      <c r="I50" s="222"/>
      <c r="J50" s="222"/>
      <c r="K50" s="222"/>
      <c r="L50" s="222">
        <v>106</v>
      </c>
      <c r="M50" s="223"/>
      <c r="N50" s="223"/>
      <c r="O50" s="223"/>
      <c r="P50" s="223"/>
      <c r="Q50" s="222"/>
      <c r="R50" s="222"/>
      <c r="S50" s="222"/>
      <c r="T50" s="222">
        <v>1200</v>
      </c>
      <c r="U50" s="222">
        <v>2503</v>
      </c>
      <c r="V50" s="222"/>
      <c r="W50" s="222"/>
      <c r="X50" s="222">
        <v>6259</v>
      </c>
      <c r="Y50" s="222">
        <v>5166</v>
      </c>
      <c r="Z50" s="222"/>
      <c r="AA50" s="222"/>
      <c r="AB50" s="222">
        <v>140</v>
      </c>
      <c r="AC50" s="222"/>
      <c r="AD50" s="222"/>
      <c r="AE50" s="222"/>
      <c r="AF50" s="222"/>
      <c r="AG50" s="222"/>
      <c r="AH50" s="222"/>
      <c r="AI50" s="222"/>
      <c r="AJ50" s="222"/>
      <c r="AK50" s="222"/>
      <c r="AL50" s="222">
        <v>4535</v>
      </c>
    </row>
    <row r="51" spans="1:38" ht="21.75" customHeight="1">
      <c r="A51" s="221" t="s">
        <v>1983</v>
      </c>
      <c r="B51" s="222"/>
      <c r="C51" s="222"/>
      <c r="D51" s="222"/>
      <c r="E51" s="222"/>
      <c r="F51" s="222"/>
      <c r="G51" s="222"/>
      <c r="H51" s="222"/>
      <c r="I51" s="222"/>
      <c r="J51" s="222"/>
      <c r="K51" s="222"/>
      <c r="L51" s="222"/>
      <c r="M51" s="223"/>
      <c r="N51" s="223"/>
      <c r="O51" s="223"/>
      <c r="P51" s="223"/>
      <c r="Q51" s="222"/>
      <c r="R51" s="222"/>
      <c r="S51" s="222"/>
      <c r="T51" s="222"/>
      <c r="U51" s="222"/>
      <c r="V51" s="222"/>
      <c r="W51" s="222"/>
      <c r="X51" s="222"/>
      <c r="Y51" s="222"/>
      <c r="Z51" s="222"/>
      <c r="AA51" s="222"/>
      <c r="AB51" s="222"/>
      <c r="AC51" s="222"/>
      <c r="AD51" s="222"/>
      <c r="AE51" s="222"/>
      <c r="AF51" s="222"/>
      <c r="AG51" s="222"/>
      <c r="AH51" s="222"/>
      <c r="AI51" s="222"/>
      <c r="AJ51" s="222"/>
      <c r="AK51" s="222"/>
      <c r="AL51" s="222"/>
    </row>
    <row r="52" spans="1:38" ht="21.75" customHeight="1">
      <c r="A52" s="221" t="s">
        <v>1984</v>
      </c>
      <c r="B52" s="222"/>
      <c r="C52" s="222"/>
      <c r="D52" s="222"/>
      <c r="E52" s="222"/>
      <c r="F52" s="222"/>
      <c r="G52" s="222"/>
      <c r="H52" s="222"/>
      <c r="I52" s="222"/>
      <c r="J52" s="222"/>
      <c r="K52" s="222"/>
      <c r="L52" s="222"/>
      <c r="M52" s="223"/>
      <c r="N52" s="223"/>
      <c r="O52" s="223"/>
      <c r="P52" s="223"/>
      <c r="Q52" s="222"/>
      <c r="R52" s="222"/>
      <c r="S52" s="222"/>
      <c r="T52" s="222"/>
      <c r="U52" s="222"/>
      <c r="V52" s="222"/>
      <c r="W52" s="222"/>
      <c r="X52" s="222"/>
      <c r="Y52" s="222"/>
      <c r="Z52" s="222"/>
      <c r="AA52" s="222"/>
      <c r="AB52" s="222"/>
      <c r="AC52" s="222"/>
      <c r="AD52" s="222"/>
      <c r="AE52" s="222"/>
      <c r="AF52" s="222"/>
      <c r="AG52" s="222"/>
      <c r="AH52" s="222"/>
      <c r="AI52" s="222"/>
      <c r="AJ52" s="222"/>
      <c r="AK52" s="222"/>
      <c r="AL52" s="222"/>
    </row>
    <row r="53" spans="1:38" ht="21.75" customHeight="1">
      <c r="A53" s="221" t="s">
        <v>1985</v>
      </c>
      <c r="B53" s="222"/>
      <c r="C53" s="222"/>
      <c r="D53" s="222"/>
      <c r="E53" s="222"/>
      <c r="F53" s="222"/>
      <c r="G53" s="222"/>
      <c r="H53" s="222"/>
      <c r="I53" s="222"/>
      <c r="J53" s="222"/>
      <c r="K53" s="222"/>
      <c r="L53" s="222"/>
      <c r="M53" s="223"/>
      <c r="N53" s="223"/>
      <c r="O53" s="223"/>
      <c r="P53" s="223"/>
      <c r="Q53" s="222"/>
      <c r="R53" s="222"/>
      <c r="S53" s="222"/>
      <c r="T53" s="222"/>
      <c r="U53" s="222"/>
      <c r="V53" s="222"/>
      <c r="W53" s="222"/>
      <c r="X53" s="222"/>
      <c r="Y53" s="222"/>
      <c r="Z53" s="222"/>
      <c r="AA53" s="222"/>
      <c r="AB53" s="222"/>
      <c r="AC53" s="222"/>
      <c r="AD53" s="222"/>
      <c r="AE53" s="222"/>
      <c r="AF53" s="222"/>
      <c r="AG53" s="222"/>
      <c r="AH53" s="222"/>
      <c r="AI53" s="222"/>
      <c r="AJ53" s="222"/>
      <c r="AK53" s="222"/>
      <c r="AL53" s="222"/>
    </row>
    <row r="54" spans="1:38" ht="21.75" customHeight="1">
      <c r="A54" s="221" t="s">
        <v>1986</v>
      </c>
      <c r="B54" s="222"/>
      <c r="C54" s="222"/>
      <c r="D54" s="222"/>
      <c r="E54" s="222"/>
      <c r="F54" s="222"/>
      <c r="G54" s="222"/>
      <c r="H54" s="222"/>
      <c r="I54" s="222"/>
      <c r="J54" s="222"/>
      <c r="K54" s="222"/>
      <c r="L54" s="222"/>
      <c r="M54" s="223"/>
      <c r="N54" s="223"/>
      <c r="O54" s="223"/>
      <c r="P54" s="223"/>
      <c r="Q54" s="222"/>
      <c r="R54" s="222"/>
      <c r="S54" s="222"/>
      <c r="T54" s="222"/>
      <c r="U54" s="222"/>
      <c r="V54" s="222"/>
      <c r="W54" s="222"/>
      <c r="X54" s="222"/>
      <c r="Y54" s="222"/>
      <c r="Z54" s="222"/>
      <c r="AA54" s="222"/>
      <c r="AB54" s="222"/>
      <c r="AC54" s="222"/>
      <c r="AD54" s="222"/>
      <c r="AE54" s="222"/>
      <c r="AF54" s="222"/>
      <c r="AG54" s="222"/>
      <c r="AH54" s="222"/>
      <c r="AI54" s="222"/>
      <c r="AJ54" s="222"/>
      <c r="AK54" s="222"/>
      <c r="AL54" s="222"/>
    </row>
    <row r="55" spans="1:38" ht="21.75" customHeight="1">
      <c r="A55" s="221" t="s">
        <v>1987</v>
      </c>
      <c r="B55" s="222"/>
      <c r="C55" s="222"/>
      <c r="D55" s="222"/>
      <c r="E55" s="222"/>
      <c r="F55" s="222"/>
      <c r="G55" s="222"/>
      <c r="H55" s="222"/>
      <c r="I55" s="222"/>
      <c r="J55" s="222"/>
      <c r="K55" s="222"/>
      <c r="L55" s="222"/>
      <c r="M55" s="223"/>
      <c r="N55" s="223"/>
      <c r="O55" s="223"/>
      <c r="P55" s="223"/>
      <c r="Q55" s="222"/>
      <c r="R55" s="222"/>
      <c r="S55" s="222"/>
      <c r="T55" s="222"/>
      <c r="U55" s="222"/>
      <c r="V55" s="222"/>
      <c r="W55" s="222"/>
      <c r="X55" s="222"/>
      <c r="Y55" s="222"/>
      <c r="Z55" s="222"/>
      <c r="AA55" s="222"/>
      <c r="AB55" s="222"/>
      <c r="AC55" s="222"/>
      <c r="AD55" s="222"/>
      <c r="AE55" s="222"/>
      <c r="AF55" s="222"/>
      <c r="AG55" s="222"/>
      <c r="AH55" s="222"/>
      <c r="AI55" s="222"/>
      <c r="AJ55" s="222"/>
      <c r="AK55" s="222"/>
      <c r="AL55" s="222"/>
    </row>
    <row r="56" spans="1:38" ht="21.75" customHeight="1">
      <c r="A56" s="221" t="s">
        <v>1988</v>
      </c>
      <c r="B56" s="222"/>
      <c r="C56" s="222"/>
      <c r="D56" s="222"/>
      <c r="E56" s="222"/>
      <c r="F56" s="222"/>
      <c r="G56" s="222"/>
      <c r="H56" s="222"/>
      <c r="I56" s="222"/>
      <c r="J56" s="222"/>
      <c r="K56" s="222"/>
      <c r="L56" s="222"/>
      <c r="M56" s="223"/>
      <c r="N56" s="223"/>
      <c r="O56" s="223"/>
      <c r="P56" s="223"/>
      <c r="Q56" s="222"/>
      <c r="R56" s="222"/>
      <c r="S56" s="222"/>
      <c r="T56" s="222"/>
      <c r="U56" s="222"/>
      <c r="V56" s="222"/>
      <c r="W56" s="222"/>
      <c r="X56" s="222"/>
      <c r="Y56" s="222"/>
      <c r="Z56" s="222"/>
      <c r="AA56" s="222"/>
      <c r="AB56" s="222"/>
      <c r="AC56" s="222"/>
      <c r="AD56" s="222"/>
      <c r="AE56" s="222"/>
      <c r="AF56" s="222"/>
      <c r="AG56" s="222"/>
      <c r="AH56" s="222"/>
      <c r="AI56" s="222"/>
      <c r="AJ56" s="222"/>
      <c r="AK56" s="222"/>
      <c r="AL56" s="222"/>
    </row>
    <row r="57" spans="1:38" ht="21.75" hidden="1" customHeight="1">
      <c r="A57" s="244" t="s">
        <v>1989</v>
      </c>
      <c r="B57" s="245"/>
      <c r="C57" s="245"/>
      <c r="D57" s="245"/>
      <c r="E57" s="245"/>
      <c r="F57" s="245"/>
      <c r="G57" s="245"/>
      <c r="H57" s="245"/>
      <c r="I57" s="245"/>
      <c r="J57" s="245"/>
      <c r="K57" s="245"/>
      <c r="L57" s="245"/>
      <c r="M57" s="246"/>
      <c r="N57" s="246"/>
      <c r="O57" s="246"/>
      <c r="P57" s="246"/>
      <c r="Q57" s="245"/>
      <c r="R57" s="245"/>
      <c r="S57" s="245"/>
      <c r="T57" s="245"/>
      <c r="U57" s="245"/>
      <c r="V57" s="245"/>
      <c r="W57" s="245"/>
      <c r="X57" s="245"/>
      <c r="Y57" s="245"/>
      <c r="Z57" s="245"/>
      <c r="AA57" s="245"/>
      <c r="AB57" s="245"/>
      <c r="AC57" s="245"/>
      <c r="AD57" s="245"/>
      <c r="AE57" s="245"/>
      <c r="AF57" s="245"/>
      <c r="AG57" s="245"/>
      <c r="AH57" s="245"/>
      <c r="AI57" s="245"/>
      <c r="AJ57" s="245"/>
    </row>
    <row r="58" spans="1:38" ht="21.75" hidden="1" customHeight="1">
      <c r="A58" s="221" t="s">
        <v>1990</v>
      </c>
      <c r="B58" s="222"/>
      <c r="C58" s="222"/>
      <c r="D58" s="222"/>
      <c r="E58" s="222"/>
      <c r="F58" s="222"/>
      <c r="G58" s="222"/>
      <c r="H58" s="222"/>
      <c r="I58" s="222"/>
      <c r="J58" s="222"/>
      <c r="K58" s="222"/>
      <c r="L58" s="222"/>
      <c r="M58" s="223"/>
      <c r="N58" s="223"/>
      <c r="O58" s="223"/>
      <c r="P58" s="223"/>
      <c r="Q58" s="222"/>
      <c r="R58" s="222"/>
      <c r="S58" s="222"/>
      <c r="T58" s="222"/>
      <c r="U58" s="222"/>
      <c r="V58" s="222"/>
      <c r="W58" s="222"/>
      <c r="X58" s="222"/>
      <c r="Y58" s="222"/>
      <c r="Z58" s="222"/>
      <c r="AA58" s="222"/>
      <c r="AB58" s="222"/>
      <c r="AC58" s="222"/>
      <c r="AD58" s="222"/>
      <c r="AE58" s="222"/>
      <c r="AF58" s="222"/>
      <c r="AG58" s="222"/>
      <c r="AH58" s="222"/>
      <c r="AI58" s="222"/>
      <c r="AJ58" s="222"/>
    </row>
    <row r="59" spans="1:38" ht="21.75" hidden="1" customHeight="1">
      <c r="A59" s="221" t="s">
        <v>1965</v>
      </c>
      <c r="B59" s="222"/>
      <c r="C59" s="222"/>
      <c r="D59" s="222"/>
      <c r="E59" s="222"/>
      <c r="F59" s="222"/>
      <c r="G59" s="222"/>
      <c r="H59" s="222"/>
      <c r="I59" s="222"/>
      <c r="J59" s="222"/>
      <c r="K59" s="222"/>
      <c r="L59" s="222"/>
      <c r="M59" s="223"/>
      <c r="N59" s="223"/>
      <c r="O59" s="223"/>
      <c r="P59" s="223"/>
      <c r="Q59" s="222"/>
      <c r="R59" s="222"/>
      <c r="S59" s="222"/>
      <c r="T59" s="222"/>
      <c r="U59" s="222"/>
      <c r="V59" s="222"/>
      <c r="W59" s="222"/>
      <c r="X59" s="222"/>
      <c r="Y59" s="222"/>
      <c r="Z59" s="222"/>
      <c r="AA59" s="222"/>
      <c r="AB59" s="222"/>
      <c r="AC59" s="222"/>
      <c r="AD59" s="222"/>
      <c r="AE59" s="222"/>
      <c r="AF59" s="222"/>
      <c r="AG59" s="222"/>
      <c r="AH59" s="222"/>
      <c r="AI59" s="222"/>
      <c r="AJ59" s="222"/>
    </row>
    <row r="60" spans="1:38" ht="21.75" hidden="1" customHeight="1">
      <c r="A60" s="221" t="s">
        <v>1991</v>
      </c>
      <c r="B60" s="222"/>
      <c r="C60" s="222"/>
      <c r="D60" s="222"/>
      <c r="E60" s="222"/>
      <c r="F60" s="222"/>
      <c r="G60" s="222"/>
      <c r="H60" s="222"/>
      <c r="I60" s="222"/>
      <c r="J60" s="222"/>
      <c r="K60" s="222"/>
      <c r="L60" s="222"/>
      <c r="M60" s="223"/>
      <c r="N60" s="223"/>
      <c r="O60" s="223"/>
      <c r="P60" s="223"/>
      <c r="Q60" s="222"/>
      <c r="R60" s="222"/>
      <c r="S60" s="222"/>
      <c r="T60" s="222"/>
      <c r="U60" s="222"/>
      <c r="V60" s="222"/>
      <c r="W60" s="222"/>
      <c r="X60" s="222"/>
      <c r="Y60" s="222"/>
      <c r="Z60" s="222"/>
      <c r="AA60" s="222"/>
      <c r="AB60" s="222"/>
      <c r="AC60" s="222"/>
      <c r="AD60" s="222"/>
      <c r="AE60" s="222"/>
      <c r="AF60" s="222"/>
      <c r="AG60" s="222"/>
      <c r="AH60" s="222"/>
      <c r="AI60" s="222"/>
      <c r="AJ60" s="222"/>
    </row>
    <row r="61" spans="1:38" ht="21.75" hidden="1" customHeight="1">
      <c r="A61" s="221" t="s">
        <v>1992</v>
      </c>
      <c r="B61" s="222"/>
      <c r="C61" s="222"/>
      <c r="D61" s="222"/>
      <c r="E61" s="222"/>
      <c r="F61" s="222"/>
      <c r="G61" s="222"/>
      <c r="H61" s="222"/>
      <c r="I61" s="222"/>
      <c r="J61" s="222"/>
      <c r="K61" s="222"/>
      <c r="L61" s="222"/>
      <c r="M61" s="223"/>
      <c r="N61" s="223"/>
      <c r="O61" s="223"/>
      <c r="P61" s="223"/>
      <c r="Q61" s="222"/>
      <c r="R61" s="222"/>
      <c r="S61" s="222"/>
      <c r="T61" s="222"/>
      <c r="U61" s="222"/>
      <c r="V61" s="222"/>
      <c r="W61" s="222"/>
      <c r="X61" s="222"/>
      <c r="Y61" s="222"/>
      <c r="Z61" s="222"/>
      <c r="AA61" s="222"/>
      <c r="AB61" s="222"/>
      <c r="AC61" s="222"/>
      <c r="AD61" s="222"/>
      <c r="AE61" s="222"/>
      <c r="AF61" s="222"/>
      <c r="AG61" s="222"/>
      <c r="AH61" s="222"/>
      <c r="AI61" s="222"/>
      <c r="AJ61" s="222"/>
    </row>
    <row r="62" spans="1:38" ht="21.75" hidden="1" customHeight="1">
      <c r="A62" s="221" t="s">
        <v>1993</v>
      </c>
      <c r="B62" s="222"/>
      <c r="C62" s="222"/>
      <c r="D62" s="222"/>
      <c r="E62" s="222"/>
      <c r="F62" s="222"/>
      <c r="G62" s="222"/>
      <c r="H62" s="222"/>
      <c r="I62" s="222"/>
      <c r="J62" s="222"/>
      <c r="K62" s="222"/>
      <c r="L62" s="222"/>
      <c r="M62" s="223"/>
      <c r="N62" s="223"/>
      <c r="O62" s="223"/>
      <c r="P62" s="223"/>
      <c r="Q62" s="222"/>
      <c r="R62" s="222"/>
      <c r="S62" s="222"/>
      <c r="T62" s="222"/>
      <c r="U62" s="222"/>
      <c r="V62" s="222"/>
      <c r="W62" s="222"/>
      <c r="X62" s="222"/>
      <c r="Y62" s="222"/>
      <c r="Z62" s="222"/>
      <c r="AA62" s="222"/>
      <c r="AB62" s="222"/>
      <c r="AC62" s="222"/>
      <c r="AD62" s="222"/>
      <c r="AE62" s="222"/>
      <c r="AF62" s="222"/>
      <c r="AG62" s="222"/>
      <c r="AH62" s="222"/>
      <c r="AI62" s="222"/>
      <c r="AJ62" s="222"/>
    </row>
    <row r="63" spans="1:38" ht="21.75" hidden="1" customHeight="1">
      <c r="A63" s="221" t="s">
        <v>1994</v>
      </c>
      <c r="B63" s="222"/>
      <c r="C63" s="222"/>
      <c r="D63" s="222"/>
      <c r="E63" s="222"/>
      <c r="F63" s="222"/>
      <c r="G63" s="222"/>
      <c r="H63" s="222"/>
      <c r="I63" s="222"/>
      <c r="J63" s="222"/>
      <c r="K63" s="222"/>
      <c r="L63" s="222"/>
      <c r="M63" s="223"/>
      <c r="N63" s="223"/>
      <c r="O63" s="223"/>
      <c r="P63" s="223"/>
      <c r="Q63" s="222"/>
      <c r="R63" s="222"/>
      <c r="S63" s="222"/>
      <c r="T63" s="222"/>
      <c r="U63" s="222"/>
      <c r="V63" s="222"/>
      <c r="W63" s="222"/>
      <c r="X63" s="222"/>
      <c r="Y63" s="222"/>
      <c r="Z63" s="222"/>
      <c r="AA63" s="222"/>
      <c r="AB63" s="222"/>
      <c r="AC63" s="222"/>
      <c r="AD63" s="222"/>
      <c r="AE63" s="222"/>
      <c r="AF63" s="222"/>
      <c r="AG63" s="222"/>
      <c r="AH63" s="222"/>
      <c r="AI63" s="222"/>
      <c r="AJ63" s="222"/>
    </row>
    <row r="64" spans="1:38" ht="21.75" hidden="1" customHeight="1">
      <c r="A64" s="219" t="s">
        <v>1995</v>
      </c>
      <c r="B64" s="222"/>
      <c r="C64" s="222"/>
      <c r="D64" s="222"/>
      <c r="E64" s="222"/>
      <c r="F64" s="222"/>
      <c r="G64" s="222"/>
      <c r="H64" s="222"/>
      <c r="I64" s="222"/>
      <c r="J64" s="222"/>
      <c r="K64" s="222"/>
      <c r="L64" s="222"/>
      <c r="M64" s="223"/>
      <c r="N64" s="223"/>
      <c r="O64" s="223"/>
      <c r="P64" s="223"/>
      <c r="Q64" s="222"/>
      <c r="R64" s="222"/>
      <c r="S64" s="222"/>
      <c r="T64" s="222"/>
      <c r="U64" s="222"/>
      <c r="V64" s="222"/>
      <c r="W64" s="222"/>
      <c r="X64" s="222"/>
      <c r="Y64" s="222"/>
      <c r="Z64" s="222"/>
      <c r="AA64" s="222"/>
      <c r="AB64" s="222"/>
      <c r="AC64" s="222"/>
      <c r="AD64" s="222"/>
      <c r="AE64" s="222"/>
      <c r="AF64" s="222"/>
      <c r="AG64" s="222"/>
      <c r="AH64" s="222"/>
      <c r="AI64" s="222"/>
      <c r="AJ64" s="222"/>
    </row>
    <row r="65" spans="1:36" ht="21.75" hidden="1" customHeight="1">
      <c r="A65" s="221" t="s">
        <v>1996</v>
      </c>
      <c r="B65" s="222"/>
      <c r="C65" s="222"/>
      <c r="D65" s="222"/>
      <c r="E65" s="222"/>
      <c r="F65" s="222"/>
      <c r="G65" s="222"/>
      <c r="H65" s="222"/>
      <c r="I65" s="222"/>
      <c r="J65" s="222"/>
      <c r="K65" s="222"/>
      <c r="L65" s="222"/>
      <c r="M65" s="223"/>
      <c r="N65" s="223"/>
      <c r="O65" s="223"/>
      <c r="P65" s="223"/>
      <c r="Q65" s="222"/>
      <c r="R65" s="222"/>
      <c r="S65" s="222"/>
      <c r="T65" s="222"/>
      <c r="U65" s="222"/>
      <c r="V65" s="222"/>
      <c r="W65" s="222"/>
      <c r="X65" s="222"/>
      <c r="Y65" s="222"/>
      <c r="Z65" s="222"/>
      <c r="AA65" s="222"/>
      <c r="AB65" s="222"/>
      <c r="AC65" s="222"/>
      <c r="AD65" s="222"/>
      <c r="AE65" s="222"/>
      <c r="AF65" s="222"/>
      <c r="AG65" s="222"/>
      <c r="AH65" s="222"/>
      <c r="AI65" s="222"/>
      <c r="AJ65" s="222"/>
    </row>
    <row r="66" spans="1:36" ht="21.75" hidden="1" customHeight="1">
      <c r="A66" s="221" t="s">
        <v>1965</v>
      </c>
      <c r="B66" s="222"/>
      <c r="C66" s="222"/>
      <c r="D66" s="222"/>
      <c r="E66" s="222"/>
      <c r="F66" s="222"/>
      <c r="G66" s="222"/>
      <c r="H66" s="222"/>
      <c r="I66" s="222"/>
      <c r="J66" s="222"/>
      <c r="K66" s="222"/>
      <c r="L66" s="222"/>
      <c r="M66" s="223"/>
      <c r="N66" s="223"/>
      <c r="O66" s="223"/>
      <c r="P66" s="223"/>
      <c r="Q66" s="222"/>
      <c r="R66" s="222"/>
      <c r="S66" s="222"/>
      <c r="T66" s="222"/>
      <c r="U66" s="222"/>
      <c r="V66" s="222"/>
      <c r="W66" s="222"/>
      <c r="X66" s="222"/>
      <c r="Y66" s="222"/>
      <c r="Z66" s="222"/>
      <c r="AA66" s="222"/>
      <c r="AB66" s="222"/>
      <c r="AC66" s="222"/>
      <c r="AD66" s="222"/>
      <c r="AE66" s="222"/>
      <c r="AF66" s="222"/>
      <c r="AG66" s="222"/>
      <c r="AH66" s="222"/>
      <c r="AI66" s="222"/>
      <c r="AJ66" s="222"/>
    </row>
    <row r="67" spans="1:36" ht="21.75" hidden="1" customHeight="1">
      <c r="A67" s="221" t="s">
        <v>1997</v>
      </c>
      <c r="B67" s="222"/>
      <c r="C67" s="222"/>
      <c r="D67" s="222"/>
      <c r="E67" s="222"/>
      <c r="F67" s="222"/>
      <c r="G67" s="222"/>
      <c r="H67" s="222"/>
      <c r="I67" s="222"/>
      <c r="J67" s="222"/>
      <c r="K67" s="222"/>
      <c r="L67" s="222"/>
      <c r="M67" s="223"/>
      <c r="N67" s="223"/>
      <c r="O67" s="223"/>
      <c r="P67" s="223"/>
      <c r="Q67" s="222"/>
      <c r="R67" s="222"/>
      <c r="S67" s="222"/>
      <c r="T67" s="222"/>
      <c r="U67" s="222"/>
      <c r="V67" s="222"/>
      <c r="W67" s="222"/>
      <c r="X67" s="222"/>
      <c r="Y67" s="222"/>
      <c r="Z67" s="222"/>
      <c r="AA67" s="222"/>
      <c r="AB67" s="222"/>
      <c r="AC67" s="222"/>
      <c r="AD67" s="222"/>
      <c r="AE67" s="222"/>
      <c r="AF67" s="222"/>
      <c r="AG67" s="222"/>
      <c r="AH67" s="222"/>
      <c r="AI67" s="222"/>
      <c r="AJ67" s="222"/>
    </row>
    <row r="68" spans="1:36" ht="21.75" hidden="1" customHeight="1">
      <c r="A68" s="221" t="s">
        <v>1998</v>
      </c>
      <c r="B68" s="222"/>
      <c r="C68" s="222"/>
      <c r="D68" s="222"/>
      <c r="E68" s="222"/>
      <c r="F68" s="222"/>
      <c r="G68" s="222"/>
      <c r="H68" s="222"/>
      <c r="I68" s="222"/>
      <c r="J68" s="222"/>
      <c r="K68" s="222"/>
      <c r="L68" s="222"/>
      <c r="M68" s="223"/>
      <c r="N68" s="223"/>
      <c r="O68" s="223"/>
      <c r="P68" s="223"/>
      <c r="Q68" s="222"/>
      <c r="R68" s="222"/>
      <c r="S68" s="222"/>
      <c r="T68" s="222"/>
      <c r="U68" s="222"/>
      <c r="V68" s="222"/>
      <c r="W68" s="222"/>
      <c r="X68" s="222"/>
      <c r="Y68" s="222"/>
      <c r="Z68" s="222"/>
      <c r="AA68" s="222"/>
      <c r="AB68" s="222"/>
      <c r="AC68" s="222"/>
      <c r="AD68" s="222"/>
      <c r="AE68" s="222"/>
      <c r="AF68" s="222"/>
      <c r="AG68" s="222"/>
      <c r="AH68" s="222"/>
      <c r="AI68" s="222"/>
      <c r="AJ68" s="222"/>
    </row>
    <row r="69" spans="1:36" ht="21.75" hidden="1" customHeight="1">
      <c r="A69" s="221" t="s">
        <v>1999</v>
      </c>
      <c r="B69" s="222"/>
      <c r="C69" s="222"/>
      <c r="D69" s="222"/>
      <c r="E69" s="222"/>
      <c r="F69" s="222"/>
      <c r="G69" s="222"/>
      <c r="H69" s="222"/>
      <c r="I69" s="222"/>
      <c r="J69" s="222"/>
      <c r="K69" s="222"/>
      <c r="L69" s="222"/>
      <c r="M69" s="223"/>
      <c r="N69" s="223"/>
      <c r="O69" s="223"/>
      <c r="P69" s="223"/>
      <c r="Q69" s="222"/>
      <c r="R69" s="222"/>
      <c r="S69" s="222"/>
      <c r="T69" s="222"/>
      <c r="U69" s="222"/>
      <c r="V69" s="222"/>
      <c r="W69" s="222"/>
      <c r="X69" s="222"/>
      <c r="Y69" s="222"/>
      <c r="Z69" s="222"/>
      <c r="AA69" s="222"/>
      <c r="AB69" s="222"/>
      <c r="AC69" s="222"/>
      <c r="AD69" s="222"/>
      <c r="AE69" s="222"/>
      <c r="AF69" s="222"/>
      <c r="AG69" s="222"/>
      <c r="AH69" s="222"/>
      <c r="AI69" s="222"/>
      <c r="AJ69" s="222"/>
    </row>
    <row r="70" spans="1:36" ht="21.75" hidden="1" customHeight="1">
      <c r="A70" s="221" t="s">
        <v>2000</v>
      </c>
      <c r="B70" s="222"/>
      <c r="C70" s="222"/>
      <c r="D70" s="222"/>
      <c r="E70" s="222"/>
      <c r="F70" s="222"/>
      <c r="G70" s="222"/>
      <c r="H70" s="222"/>
      <c r="I70" s="222"/>
      <c r="J70" s="222"/>
      <c r="K70" s="222"/>
      <c r="L70" s="222"/>
      <c r="M70" s="223"/>
      <c r="N70" s="223"/>
      <c r="O70" s="223"/>
      <c r="P70" s="223"/>
      <c r="Q70" s="222"/>
      <c r="R70" s="222"/>
      <c r="S70" s="222"/>
      <c r="T70" s="222"/>
      <c r="U70" s="222"/>
      <c r="V70" s="222"/>
      <c r="W70" s="222"/>
      <c r="X70" s="222"/>
      <c r="Y70" s="222"/>
      <c r="Z70" s="222"/>
      <c r="AA70" s="222"/>
      <c r="AB70" s="222"/>
      <c r="AC70" s="222"/>
      <c r="AD70" s="222"/>
      <c r="AE70" s="222"/>
      <c r="AF70" s="222"/>
      <c r="AG70" s="222"/>
      <c r="AH70" s="222"/>
      <c r="AI70" s="222"/>
      <c r="AJ70" s="222"/>
    </row>
    <row r="71" spans="1:36" ht="21.75" hidden="1" customHeight="1">
      <c r="A71" s="221" t="s">
        <v>2001</v>
      </c>
      <c r="B71" s="222"/>
      <c r="C71" s="222"/>
      <c r="D71" s="222"/>
      <c r="E71" s="222"/>
      <c r="F71" s="222"/>
      <c r="G71" s="222"/>
      <c r="H71" s="222"/>
      <c r="I71" s="222"/>
      <c r="J71" s="222"/>
      <c r="K71" s="222"/>
      <c r="L71" s="222"/>
      <c r="M71" s="223"/>
      <c r="N71" s="223"/>
      <c r="O71" s="223"/>
      <c r="P71" s="223"/>
      <c r="Q71" s="222"/>
      <c r="R71" s="222"/>
      <c r="S71" s="222"/>
      <c r="T71" s="222"/>
      <c r="U71" s="222"/>
      <c r="V71" s="222"/>
      <c r="W71" s="222"/>
      <c r="X71" s="222"/>
      <c r="Y71" s="222"/>
      <c r="Z71" s="222"/>
      <c r="AA71" s="222"/>
      <c r="AB71" s="222"/>
      <c r="AC71" s="222"/>
      <c r="AD71" s="222"/>
      <c r="AE71" s="222"/>
      <c r="AF71" s="222"/>
      <c r="AG71" s="222"/>
      <c r="AH71" s="222"/>
      <c r="AI71" s="222"/>
      <c r="AJ71" s="222"/>
    </row>
    <row r="72" spans="1:36" ht="21.75" hidden="1" customHeight="1">
      <c r="A72" s="219" t="s">
        <v>2002</v>
      </c>
      <c r="B72" s="222"/>
      <c r="C72" s="222"/>
      <c r="D72" s="222"/>
      <c r="E72" s="222"/>
      <c r="F72" s="222"/>
      <c r="G72" s="222"/>
      <c r="H72" s="222"/>
      <c r="I72" s="222"/>
      <c r="J72" s="222"/>
      <c r="K72" s="222"/>
      <c r="L72" s="222"/>
      <c r="M72" s="223"/>
      <c r="N72" s="223"/>
      <c r="O72" s="223"/>
      <c r="P72" s="223"/>
      <c r="Q72" s="222"/>
      <c r="R72" s="222"/>
      <c r="S72" s="222"/>
      <c r="T72" s="222"/>
      <c r="U72" s="222"/>
      <c r="V72" s="222"/>
      <c r="W72" s="222"/>
      <c r="X72" s="222"/>
      <c r="Y72" s="222"/>
      <c r="Z72" s="222"/>
      <c r="AA72" s="222"/>
      <c r="AB72" s="222"/>
      <c r="AC72" s="222"/>
      <c r="AD72" s="222"/>
      <c r="AE72" s="222"/>
      <c r="AF72" s="222"/>
      <c r="AG72" s="222"/>
      <c r="AH72" s="222"/>
      <c r="AI72" s="222"/>
      <c r="AJ72" s="222"/>
    </row>
    <row r="73" spans="1:36" ht="21.75" hidden="1" customHeight="1">
      <c r="A73" s="221" t="s">
        <v>2003</v>
      </c>
      <c r="B73" s="222"/>
      <c r="C73" s="222"/>
      <c r="D73" s="222"/>
      <c r="E73" s="222"/>
      <c r="F73" s="222"/>
      <c r="G73" s="222"/>
      <c r="H73" s="222"/>
      <c r="I73" s="222"/>
      <c r="J73" s="222"/>
      <c r="K73" s="222"/>
      <c r="L73" s="222"/>
      <c r="M73" s="223"/>
      <c r="N73" s="223"/>
      <c r="O73" s="223"/>
      <c r="P73" s="223"/>
      <c r="Q73" s="222"/>
      <c r="R73" s="222"/>
      <c r="S73" s="222"/>
      <c r="T73" s="222"/>
      <c r="U73" s="222"/>
      <c r="V73" s="222"/>
      <c r="W73" s="222"/>
      <c r="X73" s="222"/>
      <c r="Y73" s="222"/>
      <c r="Z73" s="222"/>
      <c r="AA73" s="222"/>
      <c r="AB73" s="222"/>
      <c r="AC73" s="222"/>
      <c r="AD73" s="222"/>
      <c r="AE73" s="222"/>
      <c r="AF73" s="222"/>
      <c r="AG73" s="222"/>
      <c r="AH73" s="222"/>
      <c r="AI73" s="222"/>
      <c r="AJ73" s="222"/>
    </row>
    <row r="74" spans="1:36" ht="21.75" hidden="1" customHeight="1">
      <c r="A74" s="221" t="s">
        <v>1965</v>
      </c>
      <c r="B74" s="222"/>
      <c r="C74" s="222"/>
      <c r="D74" s="222"/>
      <c r="E74" s="222"/>
      <c r="F74" s="222"/>
      <c r="G74" s="222"/>
      <c r="H74" s="222"/>
      <c r="I74" s="222"/>
      <c r="J74" s="222"/>
      <c r="K74" s="222"/>
      <c r="L74" s="222"/>
      <c r="M74" s="223"/>
      <c r="N74" s="223"/>
      <c r="O74" s="223"/>
      <c r="P74" s="223"/>
      <c r="Q74" s="222"/>
      <c r="R74" s="222"/>
      <c r="S74" s="222"/>
      <c r="T74" s="222"/>
      <c r="U74" s="222"/>
      <c r="V74" s="222"/>
      <c r="W74" s="222"/>
      <c r="X74" s="222"/>
      <c r="Y74" s="222"/>
      <c r="Z74" s="222"/>
      <c r="AA74" s="222"/>
      <c r="AB74" s="222"/>
      <c r="AC74" s="222"/>
      <c r="AD74" s="222"/>
      <c r="AE74" s="222"/>
      <c r="AF74" s="222"/>
      <c r="AG74" s="222"/>
      <c r="AH74" s="222"/>
      <c r="AI74" s="222"/>
      <c r="AJ74" s="222"/>
    </row>
    <row r="75" spans="1:36" ht="21.75" hidden="1" customHeight="1">
      <c r="A75" s="227" t="s">
        <v>1424</v>
      </c>
      <c r="B75" s="222"/>
      <c r="C75" s="222"/>
      <c r="D75" s="222"/>
      <c r="E75" s="222"/>
      <c r="F75" s="222"/>
      <c r="G75" s="222"/>
      <c r="H75" s="222"/>
      <c r="I75" s="222"/>
      <c r="J75" s="222"/>
      <c r="K75" s="222"/>
      <c r="L75" s="222"/>
      <c r="M75" s="223"/>
      <c r="N75" s="223"/>
      <c r="O75" s="223"/>
      <c r="P75" s="223"/>
      <c r="Q75" s="222"/>
      <c r="R75" s="222"/>
      <c r="S75" s="222"/>
      <c r="T75" s="222"/>
      <c r="U75" s="222"/>
      <c r="V75" s="222"/>
      <c r="W75" s="222"/>
      <c r="X75" s="222"/>
      <c r="Y75" s="222"/>
      <c r="Z75" s="222"/>
      <c r="AA75" s="222"/>
      <c r="AB75" s="222"/>
      <c r="AC75" s="222"/>
      <c r="AD75" s="222"/>
      <c r="AE75" s="222"/>
      <c r="AF75" s="222"/>
      <c r="AG75" s="222"/>
      <c r="AH75" s="222"/>
      <c r="AI75" s="222"/>
      <c r="AJ75" s="222"/>
    </row>
    <row r="76" spans="1:36" ht="21.75" hidden="1" customHeight="1">
      <c r="A76" s="227" t="s">
        <v>1425</v>
      </c>
      <c r="B76" s="222"/>
      <c r="C76" s="222"/>
      <c r="D76" s="222"/>
      <c r="E76" s="222"/>
      <c r="F76" s="222"/>
      <c r="G76" s="222"/>
      <c r="H76" s="222"/>
      <c r="I76" s="222"/>
      <c r="J76" s="222"/>
      <c r="K76" s="222"/>
      <c r="L76" s="222"/>
      <c r="M76" s="223"/>
      <c r="N76" s="223"/>
      <c r="O76" s="223"/>
      <c r="P76" s="223"/>
      <c r="Q76" s="222"/>
      <c r="R76" s="222"/>
      <c r="S76" s="222"/>
      <c r="T76" s="222"/>
      <c r="U76" s="222"/>
      <c r="V76" s="222"/>
      <c r="W76" s="222"/>
      <c r="X76" s="222"/>
      <c r="Y76" s="222"/>
      <c r="Z76" s="222"/>
      <c r="AA76" s="222"/>
      <c r="AB76" s="222"/>
      <c r="AC76" s="222"/>
      <c r="AD76" s="222"/>
      <c r="AE76" s="222"/>
      <c r="AF76" s="222"/>
      <c r="AG76" s="222"/>
      <c r="AH76" s="222"/>
      <c r="AI76" s="222"/>
      <c r="AJ76" s="222"/>
    </row>
    <row r="77" spans="1:36" ht="21.75" hidden="1" customHeight="1">
      <c r="A77" s="227" t="s">
        <v>1426</v>
      </c>
      <c r="B77" s="222"/>
      <c r="C77" s="222"/>
      <c r="D77" s="222"/>
      <c r="E77" s="222"/>
      <c r="F77" s="222"/>
      <c r="G77" s="222"/>
      <c r="H77" s="222"/>
      <c r="I77" s="222"/>
      <c r="J77" s="222"/>
      <c r="K77" s="222"/>
      <c r="L77" s="222"/>
      <c r="M77" s="223"/>
      <c r="N77" s="223"/>
      <c r="O77" s="223"/>
      <c r="P77" s="223"/>
      <c r="Q77" s="222"/>
      <c r="R77" s="222"/>
      <c r="S77" s="222"/>
      <c r="T77" s="222"/>
      <c r="U77" s="222"/>
      <c r="V77" s="222"/>
      <c r="W77" s="222"/>
      <c r="X77" s="222"/>
      <c r="Y77" s="222"/>
      <c r="Z77" s="222"/>
      <c r="AA77" s="222"/>
      <c r="AB77" s="222"/>
      <c r="AC77" s="222"/>
      <c r="AD77" s="222"/>
      <c r="AE77" s="222"/>
      <c r="AF77" s="222"/>
      <c r="AG77" s="222"/>
      <c r="AH77" s="222"/>
      <c r="AI77" s="222"/>
      <c r="AJ77" s="222"/>
    </row>
    <row r="78" spans="1:36" ht="21.75" hidden="1" customHeight="1">
      <c r="A78" s="227" t="s">
        <v>1427</v>
      </c>
      <c r="B78" s="222"/>
      <c r="C78" s="222"/>
      <c r="D78" s="222"/>
      <c r="E78" s="222"/>
      <c r="F78" s="222"/>
      <c r="G78" s="222"/>
      <c r="H78" s="222"/>
      <c r="I78" s="222"/>
      <c r="J78" s="222"/>
      <c r="K78" s="222"/>
      <c r="L78" s="222"/>
      <c r="M78" s="223"/>
      <c r="N78" s="223"/>
      <c r="O78" s="223"/>
      <c r="P78" s="223"/>
      <c r="Q78" s="222"/>
      <c r="R78" s="222"/>
      <c r="S78" s="222"/>
      <c r="T78" s="222"/>
      <c r="U78" s="222"/>
      <c r="V78" s="222"/>
      <c r="W78" s="222"/>
      <c r="X78" s="222"/>
      <c r="Y78" s="222"/>
      <c r="Z78" s="222"/>
      <c r="AA78" s="222"/>
      <c r="AB78" s="222"/>
      <c r="AC78" s="222"/>
      <c r="AD78" s="222"/>
      <c r="AE78" s="222"/>
      <c r="AF78" s="222"/>
      <c r="AG78" s="222"/>
      <c r="AH78" s="222"/>
      <c r="AI78" s="222"/>
      <c r="AJ78" s="222"/>
    </row>
    <row r="79" spans="1:36" ht="21.75" hidden="1" customHeight="1">
      <c r="A79" s="227" t="s">
        <v>1428</v>
      </c>
      <c r="B79" s="222"/>
      <c r="C79" s="222"/>
      <c r="D79" s="222"/>
      <c r="E79" s="222"/>
      <c r="F79" s="222"/>
      <c r="G79" s="222"/>
      <c r="H79" s="222"/>
      <c r="I79" s="222"/>
      <c r="J79" s="222"/>
      <c r="K79" s="222"/>
      <c r="L79" s="222"/>
      <c r="M79" s="223"/>
      <c r="N79" s="223"/>
      <c r="O79" s="223"/>
      <c r="P79" s="223"/>
      <c r="Q79" s="222"/>
      <c r="R79" s="222"/>
      <c r="S79" s="222"/>
      <c r="T79" s="222"/>
      <c r="U79" s="222"/>
      <c r="V79" s="222"/>
      <c r="W79" s="222"/>
      <c r="X79" s="222"/>
      <c r="Y79" s="222"/>
      <c r="Z79" s="222"/>
      <c r="AA79" s="222"/>
      <c r="AB79" s="222"/>
      <c r="AC79" s="222"/>
      <c r="AD79" s="222"/>
      <c r="AE79" s="222"/>
      <c r="AF79" s="222"/>
      <c r="AG79" s="222"/>
      <c r="AH79" s="222"/>
      <c r="AI79" s="222"/>
      <c r="AJ79" s="222"/>
    </row>
    <row r="80" spans="1:36" ht="21.75" hidden="1" customHeight="1">
      <c r="A80" s="227" t="s">
        <v>1429</v>
      </c>
      <c r="B80" s="222"/>
      <c r="C80" s="222"/>
      <c r="D80" s="222"/>
      <c r="E80" s="222"/>
      <c r="F80" s="222"/>
      <c r="G80" s="222"/>
      <c r="H80" s="222"/>
      <c r="I80" s="222"/>
      <c r="J80" s="222"/>
      <c r="K80" s="222"/>
      <c r="L80" s="222"/>
      <c r="M80" s="223"/>
      <c r="N80" s="223"/>
      <c r="O80" s="223"/>
      <c r="P80" s="223"/>
      <c r="Q80" s="222"/>
      <c r="R80" s="222"/>
      <c r="S80" s="222"/>
      <c r="T80" s="222"/>
      <c r="U80" s="222"/>
      <c r="V80" s="222"/>
      <c r="W80" s="222"/>
      <c r="X80" s="222"/>
      <c r="Y80" s="222"/>
      <c r="Z80" s="222"/>
      <c r="AA80" s="222"/>
      <c r="AB80" s="222"/>
      <c r="AC80" s="222"/>
      <c r="AD80" s="222"/>
      <c r="AE80" s="222"/>
      <c r="AF80" s="222"/>
      <c r="AG80" s="222"/>
      <c r="AH80" s="222"/>
      <c r="AI80" s="222"/>
      <c r="AJ80" s="222"/>
    </row>
    <row r="81" spans="1:36" ht="21.75" hidden="1" customHeight="1">
      <c r="A81" s="227" t="s">
        <v>1430</v>
      </c>
      <c r="B81" s="222"/>
      <c r="C81" s="222"/>
      <c r="D81" s="222"/>
      <c r="E81" s="222"/>
      <c r="F81" s="222"/>
      <c r="G81" s="222"/>
      <c r="H81" s="222"/>
      <c r="I81" s="222"/>
      <c r="J81" s="222"/>
      <c r="K81" s="222"/>
      <c r="L81" s="222"/>
      <c r="M81" s="223"/>
      <c r="N81" s="223"/>
      <c r="O81" s="223"/>
      <c r="P81" s="223"/>
      <c r="Q81" s="222"/>
      <c r="R81" s="222"/>
      <c r="S81" s="222"/>
      <c r="T81" s="222"/>
      <c r="U81" s="222"/>
      <c r="V81" s="222"/>
      <c r="W81" s="222"/>
      <c r="X81" s="222"/>
      <c r="Y81" s="222"/>
      <c r="Z81" s="222"/>
      <c r="AA81" s="222"/>
      <c r="AB81" s="222"/>
      <c r="AC81" s="222"/>
      <c r="AD81" s="222"/>
      <c r="AE81" s="222"/>
      <c r="AF81" s="222"/>
      <c r="AG81" s="222"/>
      <c r="AH81" s="222"/>
      <c r="AI81" s="222"/>
      <c r="AJ81" s="222"/>
    </row>
    <row r="82" spans="1:36" ht="21.75" hidden="1" customHeight="1">
      <c r="A82" s="227" t="s">
        <v>1431</v>
      </c>
      <c r="B82" s="222"/>
      <c r="C82" s="222"/>
      <c r="D82" s="222"/>
      <c r="E82" s="222"/>
      <c r="F82" s="222"/>
      <c r="G82" s="222"/>
      <c r="H82" s="222"/>
      <c r="I82" s="222"/>
      <c r="J82" s="222"/>
      <c r="K82" s="222"/>
      <c r="L82" s="222"/>
      <c r="M82" s="223"/>
      <c r="N82" s="223"/>
      <c r="O82" s="223"/>
      <c r="P82" s="223"/>
      <c r="Q82" s="222"/>
      <c r="R82" s="222"/>
      <c r="S82" s="222"/>
      <c r="T82" s="222"/>
      <c r="U82" s="222"/>
      <c r="V82" s="222"/>
      <c r="W82" s="222"/>
      <c r="X82" s="222"/>
      <c r="Y82" s="222"/>
      <c r="Z82" s="222"/>
      <c r="AA82" s="222"/>
      <c r="AB82" s="222"/>
      <c r="AC82" s="222"/>
      <c r="AD82" s="222"/>
      <c r="AE82" s="222"/>
      <c r="AF82" s="222"/>
      <c r="AG82" s="222"/>
      <c r="AH82" s="222"/>
      <c r="AI82" s="222"/>
      <c r="AJ82" s="222"/>
    </row>
    <row r="83" spans="1:36" ht="21.75" hidden="1" customHeight="1">
      <c r="A83" s="227" t="s">
        <v>1432</v>
      </c>
      <c r="B83" s="222"/>
      <c r="C83" s="222"/>
      <c r="D83" s="222"/>
      <c r="E83" s="222"/>
      <c r="F83" s="222"/>
      <c r="G83" s="222"/>
      <c r="H83" s="222"/>
      <c r="I83" s="222"/>
      <c r="J83" s="222"/>
      <c r="K83" s="222"/>
      <c r="L83" s="222"/>
      <c r="M83" s="223"/>
      <c r="N83" s="223"/>
      <c r="O83" s="223"/>
      <c r="P83" s="223"/>
      <c r="Q83" s="222"/>
      <c r="R83" s="222"/>
      <c r="S83" s="222"/>
      <c r="T83" s="222"/>
      <c r="U83" s="222"/>
      <c r="V83" s="222"/>
      <c r="W83" s="222"/>
      <c r="X83" s="222"/>
      <c r="Y83" s="222"/>
      <c r="Z83" s="222"/>
      <c r="AA83" s="222"/>
      <c r="AB83" s="222"/>
      <c r="AC83" s="222"/>
      <c r="AD83" s="222"/>
      <c r="AE83" s="222"/>
      <c r="AF83" s="222"/>
      <c r="AG83" s="222"/>
      <c r="AH83" s="222"/>
      <c r="AI83" s="222"/>
      <c r="AJ83" s="222"/>
    </row>
    <row r="84" spans="1:36" ht="21.75" hidden="1" customHeight="1">
      <c r="A84" s="227" t="s">
        <v>1433</v>
      </c>
      <c r="B84" s="222"/>
      <c r="C84" s="222"/>
      <c r="D84" s="222"/>
      <c r="E84" s="222"/>
      <c r="F84" s="222"/>
      <c r="G84" s="222"/>
      <c r="H84" s="222"/>
      <c r="I84" s="222"/>
      <c r="J84" s="222"/>
      <c r="K84" s="222"/>
      <c r="L84" s="222"/>
      <c r="M84" s="223"/>
      <c r="N84" s="223"/>
      <c r="O84" s="223"/>
      <c r="P84" s="223"/>
      <c r="Q84" s="222"/>
      <c r="R84" s="222"/>
      <c r="S84" s="222"/>
      <c r="T84" s="222"/>
      <c r="U84" s="222"/>
      <c r="V84" s="222"/>
      <c r="W84" s="222"/>
      <c r="X84" s="222"/>
      <c r="Y84" s="222"/>
      <c r="Z84" s="222"/>
      <c r="AA84" s="222"/>
      <c r="AB84" s="222"/>
      <c r="AC84" s="222"/>
      <c r="AD84" s="222"/>
      <c r="AE84" s="222"/>
      <c r="AF84" s="222"/>
      <c r="AG84" s="222"/>
      <c r="AH84" s="222"/>
      <c r="AI84" s="222"/>
      <c r="AJ84" s="222"/>
    </row>
    <row r="85" spans="1:36" ht="21.75" hidden="1" customHeight="1">
      <c r="A85" s="227" t="s">
        <v>1434</v>
      </c>
      <c r="B85" s="222"/>
      <c r="C85" s="222"/>
      <c r="D85" s="222"/>
      <c r="E85" s="222"/>
      <c r="F85" s="222"/>
      <c r="G85" s="222"/>
      <c r="H85" s="222"/>
      <c r="I85" s="222"/>
      <c r="J85" s="222"/>
      <c r="K85" s="222"/>
      <c r="L85" s="222"/>
      <c r="M85" s="223"/>
      <c r="N85" s="223"/>
      <c r="O85" s="223"/>
      <c r="P85" s="223"/>
      <c r="Q85" s="222"/>
      <c r="R85" s="222"/>
      <c r="S85" s="222"/>
      <c r="T85" s="222"/>
      <c r="U85" s="222"/>
      <c r="V85" s="222"/>
      <c r="W85" s="222"/>
      <c r="X85" s="222"/>
      <c r="Y85" s="222"/>
      <c r="Z85" s="222"/>
      <c r="AA85" s="222"/>
      <c r="AB85" s="222"/>
      <c r="AC85" s="222"/>
      <c r="AD85" s="222"/>
      <c r="AE85" s="222"/>
      <c r="AF85" s="222"/>
      <c r="AG85" s="222"/>
      <c r="AH85" s="222"/>
      <c r="AI85" s="222"/>
      <c r="AJ85" s="222"/>
    </row>
    <row r="86" spans="1:36" ht="21.75" hidden="1" customHeight="1">
      <c r="A86" s="227" t="s">
        <v>1435</v>
      </c>
      <c r="B86" s="222"/>
      <c r="C86" s="222"/>
      <c r="D86" s="222"/>
      <c r="E86" s="222"/>
      <c r="F86" s="222"/>
      <c r="G86" s="222"/>
      <c r="H86" s="222"/>
      <c r="I86" s="222"/>
      <c r="J86" s="222"/>
      <c r="K86" s="222"/>
      <c r="L86" s="222"/>
      <c r="M86" s="223"/>
      <c r="N86" s="223"/>
      <c r="O86" s="223"/>
      <c r="P86" s="223"/>
      <c r="Q86" s="222"/>
      <c r="R86" s="222"/>
      <c r="S86" s="222"/>
      <c r="T86" s="222"/>
      <c r="U86" s="222"/>
      <c r="V86" s="222"/>
      <c r="W86" s="222"/>
      <c r="X86" s="222"/>
      <c r="Y86" s="222"/>
      <c r="Z86" s="222"/>
      <c r="AA86" s="222"/>
      <c r="AB86" s="222"/>
      <c r="AC86" s="222"/>
      <c r="AD86" s="222"/>
      <c r="AE86" s="222"/>
      <c r="AF86" s="222"/>
      <c r="AG86" s="222"/>
      <c r="AH86" s="222"/>
      <c r="AI86" s="222"/>
      <c r="AJ86" s="222"/>
    </row>
    <row r="87" spans="1:36" ht="21.75" hidden="1" customHeight="1">
      <c r="A87" s="227" t="s">
        <v>1436</v>
      </c>
      <c r="B87" s="222"/>
      <c r="C87" s="222"/>
      <c r="D87" s="222"/>
      <c r="E87" s="222"/>
      <c r="F87" s="222"/>
      <c r="G87" s="222"/>
      <c r="H87" s="222"/>
      <c r="I87" s="222"/>
      <c r="J87" s="222"/>
      <c r="K87" s="222"/>
      <c r="L87" s="222"/>
      <c r="M87" s="223"/>
      <c r="N87" s="223"/>
      <c r="O87" s="223"/>
      <c r="P87" s="223"/>
      <c r="Q87" s="222"/>
      <c r="R87" s="222"/>
      <c r="S87" s="222"/>
      <c r="T87" s="222"/>
      <c r="U87" s="222"/>
      <c r="V87" s="222"/>
      <c r="W87" s="222"/>
      <c r="X87" s="222"/>
      <c r="Y87" s="222"/>
      <c r="Z87" s="222"/>
      <c r="AA87" s="222"/>
      <c r="AB87" s="222"/>
      <c r="AC87" s="222"/>
      <c r="AD87" s="222"/>
      <c r="AE87" s="222"/>
      <c r="AF87" s="222"/>
      <c r="AG87" s="222"/>
      <c r="AH87" s="222"/>
      <c r="AI87" s="222"/>
      <c r="AJ87" s="222"/>
    </row>
    <row r="88" spans="1:36" ht="21.75" hidden="1" customHeight="1">
      <c r="A88" s="227" t="s">
        <v>1437</v>
      </c>
      <c r="B88" s="222"/>
      <c r="C88" s="222"/>
      <c r="D88" s="222"/>
      <c r="E88" s="222"/>
      <c r="F88" s="222"/>
      <c r="G88" s="222"/>
      <c r="H88" s="222"/>
      <c r="I88" s="222"/>
      <c r="J88" s="222"/>
      <c r="K88" s="222"/>
      <c r="L88" s="222"/>
      <c r="M88" s="223"/>
      <c r="N88" s="223"/>
      <c r="O88" s="223"/>
      <c r="P88" s="223"/>
      <c r="Q88" s="222"/>
      <c r="R88" s="222"/>
      <c r="S88" s="222"/>
      <c r="T88" s="222"/>
      <c r="U88" s="222"/>
      <c r="V88" s="222"/>
      <c r="W88" s="222"/>
      <c r="X88" s="222"/>
      <c r="Y88" s="222"/>
      <c r="Z88" s="222"/>
      <c r="AA88" s="222"/>
      <c r="AB88" s="222"/>
      <c r="AC88" s="222"/>
      <c r="AD88" s="222"/>
      <c r="AE88" s="222"/>
      <c r="AF88" s="222"/>
      <c r="AG88" s="222"/>
      <c r="AH88" s="222"/>
      <c r="AI88" s="222"/>
      <c r="AJ88" s="222"/>
    </row>
    <row r="89" spans="1:36" ht="21.75" hidden="1" customHeight="1">
      <c r="A89" s="227" t="s">
        <v>1438</v>
      </c>
      <c r="B89" s="222"/>
      <c r="C89" s="222"/>
      <c r="D89" s="222"/>
      <c r="E89" s="222"/>
      <c r="F89" s="222"/>
      <c r="G89" s="222"/>
      <c r="H89" s="222"/>
      <c r="I89" s="222"/>
      <c r="J89" s="222"/>
      <c r="K89" s="222"/>
      <c r="L89" s="222"/>
      <c r="M89" s="223"/>
      <c r="N89" s="223"/>
      <c r="O89" s="223"/>
      <c r="P89" s="223"/>
      <c r="Q89" s="222"/>
      <c r="R89" s="222"/>
      <c r="S89" s="222"/>
      <c r="T89" s="222"/>
      <c r="U89" s="222"/>
      <c r="V89" s="222"/>
      <c r="W89" s="222"/>
      <c r="X89" s="222"/>
      <c r="Y89" s="222"/>
      <c r="Z89" s="222"/>
      <c r="AA89" s="222"/>
      <c r="AB89" s="222"/>
      <c r="AC89" s="222"/>
      <c r="AD89" s="222"/>
      <c r="AE89" s="222"/>
      <c r="AF89" s="222"/>
      <c r="AG89" s="222"/>
      <c r="AH89" s="222"/>
      <c r="AI89" s="222"/>
      <c r="AJ89" s="222"/>
    </row>
    <row r="90" spans="1:36" ht="21.75" hidden="1" customHeight="1">
      <c r="A90" s="227" t="s">
        <v>1439</v>
      </c>
      <c r="B90" s="222"/>
      <c r="C90" s="222"/>
      <c r="D90" s="222"/>
      <c r="E90" s="222"/>
      <c r="F90" s="222"/>
      <c r="G90" s="222"/>
      <c r="H90" s="222"/>
      <c r="I90" s="222"/>
      <c r="J90" s="222"/>
      <c r="K90" s="222"/>
      <c r="L90" s="222"/>
      <c r="M90" s="223"/>
      <c r="N90" s="223"/>
      <c r="O90" s="223"/>
      <c r="P90" s="223"/>
      <c r="Q90" s="222"/>
      <c r="R90" s="222"/>
      <c r="S90" s="222"/>
      <c r="T90" s="222"/>
      <c r="U90" s="222"/>
      <c r="V90" s="222"/>
      <c r="W90" s="222"/>
      <c r="X90" s="222"/>
      <c r="Y90" s="222"/>
      <c r="Z90" s="222"/>
      <c r="AA90" s="222"/>
      <c r="AB90" s="222"/>
      <c r="AC90" s="222"/>
      <c r="AD90" s="222"/>
      <c r="AE90" s="222"/>
      <c r="AF90" s="222"/>
      <c r="AG90" s="222"/>
      <c r="AH90" s="222"/>
      <c r="AI90" s="222"/>
      <c r="AJ90" s="222"/>
    </row>
    <row r="91" spans="1:36" ht="21.75" hidden="1" customHeight="1">
      <c r="A91" s="227" t="s">
        <v>1440</v>
      </c>
      <c r="B91" s="222"/>
      <c r="C91" s="222"/>
      <c r="D91" s="222"/>
      <c r="E91" s="222"/>
      <c r="F91" s="222"/>
      <c r="G91" s="222"/>
      <c r="H91" s="222"/>
      <c r="I91" s="222"/>
      <c r="J91" s="222"/>
      <c r="K91" s="222"/>
      <c r="L91" s="222"/>
      <c r="M91" s="223"/>
      <c r="N91" s="223"/>
      <c r="O91" s="223"/>
      <c r="P91" s="223"/>
      <c r="Q91" s="222"/>
      <c r="R91" s="222"/>
      <c r="S91" s="222"/>
      <c r="T91" s="222"/>
      <c r="U91" s="222"/>
      <c r="V91" s="222"/>
      <c r="W91" s="222"/>
      <c r="X91" s="222"/>
      <c r="Y91" s="222"/>
      <c r="Z91" s="222"/>
      <c r="AA91" s="222"/>
      <c r="AB91" s="222"/>
      <c r="AC91" s="222"/>
      <c r="AD91" s="222"/>
      <c r="AE91" s="222"/>
      <c r="AF91" s="222"/>
      <c r="AG91" s="222"/>
      <c r="AH91" s="222"/>
      <c r="AI91" s="222"/>
      <c r="AJ91" s="222"/>
    </row>
    <row r="92" spans="1:36" ht="21.75" hidden="1" customHeight="1">
      <c r="A92" s="227" t="s">
        <v>1441</v>
      </c>
      <c r="B92" s="222"/>
      <c r="C92" s="222"/>
      <c r="D92" s="222"/>
      <c r="E92" s="222"/>
      <c r="F92" s="222"/>
      <c r="G92" s="222"/>
      <c r="H92" s="222"/>
      <c r="I92" s="222"/>
      <c r="J92" s="222"/>
      <c r="K92" s="222"/>
      <c r="L92" s="222"/>
      <c r="M92" s="223"/>
      <c r="N92" s="223"/>
      <c r="O92" s="223"/>
      <c r="P92" s="223"/>
      <c r="Q92" s="222"/>
      <c r="R92" s="222"/>
      <c r="S92" s="222"/>
      <c r="T92" s="222"/>
      <c r="U92" s="222"/>
      <c r="V92" s="222"/>
      <c r="W92" s="222"/>
      <c r="X92" s="222"/>
      <c r="Y92" s="222"/>
      <c r="Z92" s="222"/>
      <c r="AA92" s="222"/>
      <c r="AB92" s="222"/>
      <c r="AC92" s="222"/>
      <c r="AD92" s="222"/>
      <c r="AE92" s="222"/>
      <c r="AF92" s="222"/>
      <c r="AG92" s="222"/>
      <c r="AH92" s="222"/>
      <c r="AI92" s="222"/>
      <c r="AJ92" s="222"/>
    </row>
    <row r="93" spans="1:36" ht="21.75" hidden="1" customHeight="1">
      <c r="A93" s="219" t="s">
        <v>1941</v>
      </c>
      <c r="B93" s="222"/>
      <c r="C93" s="222"/>
      <c r="D93" s="222"/>
      <c r="E93" s="222"/>
      <c r="F93" s="222"/>
      <c r="G93" s="222"/>
      <c r="H93" s="222"/>
      <c r="I93" s="222"/>
      <c r="J93" s="222"/>
      <c r="K93" s="222"/>
      <c r="L93" s="222"/>
      <c r="M93" s="223"/>
      <c r="N93" s="223"/>
      <c r="O93" s="223"/>
      <c r="P93" s="223"/>
      <c r="Q93" s="222"/>
      <c r="R93" s="222"/>
      <c r="S93" s="222"/>
      <c r="T93" s="222"/>
      <c r="U93" s="222"/>
      <c r="V93" s="222"/>
      <c r="W93" s="222"/>
      <c r="X93" s="222"/>
      <c r="Y93" s="222"/>
      <c r="Z93" s="222"/>
      <c r="AA93" s="222"/>
      <c r="AB93" s="222"/>
      <c r="AC93" s="222"/>
      <c r="AD93" s="222"/>
      <c r="AE93" s="222"/>
      <c r="AF93" s="222"/>
      <c r="AG93" s="222"/>
      <c r="AH93" s="222"/>
      <c r="AI93" s="222"/>
      <c r="AJ93" s="222"/>
    </row>
    <row r="94" spans="1:36" ht="21.75" hidden="1" customHeight="1">
      <c r="A94" s="221" t="s">
        <v>1942</v>
      </c>
      <c r="B94" s="222"/>
      <c r="C94" s="222"/>
      <c r="D94" s="222"/>
      <c r="E94" s="222"/>
      <c r="F94" s="222"/>
      <c r="G94" s="222"/>
      <c r="H94" s="222"/>
      <c r="I94" s="222"/>
      <c r="J94" s="222"/>
      <c r="K94" s="222"/>
      <c r="L94" s="222"/>
      <c r="M94" s="223"/>
      <c r="N94" s="223"/>
      <c r="O94" s="223"/>
      <c r="P94" s="223"/>
      <c r="Q94" s="222"/>
      <c r="R94" s="222"/>
      <c r="S94" s="222"/>
      <c r="T94" s="222"/>
      <c r="U94" s="222"/>
      <c r="V94" s="222"/>
      <c r="W94" s="222"/>
      <c r="X94" s="222"/>
      <c r="Y94" s="222"/>
      <c r="Z94" s="222"/>
      <c r="AA94" s="222"/>
      <c r="AB94" s="222"/>
      <c r="AC94" s="222"/>
      <c r="AD94" s="222"/>
      <c r="AE94" s="222"/>
      <c r="AF94" s="222"/>
      <c r="AG94" s="222"/>
      <c r="AH94" s="222"/>
      <c r="AI94" s="222"/>
      <c r="AJ94" s="222"/>
    </row>
    <row r="95" spans="1:36" ht="21.75" hidden="1" customHeight="1">
      <c r="A95" s="221" t="s">
        <v>1943</v>
      </c>
      <c r="B95" s="222"/>
      <c r="C95" s="222"/>
      <c r="D95" s="222"/>
      <c r="E95" s="222"/>
      <c r="F95" s="222"/>
      <c r="G95" s="222"/>
      <c r="H95" s="222"/>
      <c r="I95" s="222"/>
      <c r="J95" s="222"/>
      <c r="K95" s="222"/>
      <c r="L95" s="222"/>
      <c r="M95" s="223"/>
      <c r="N95" s="223"/>
      <c r="O95" s="223"/>
      <c r="P95" s="223"/>
      <c r="Q95" s="222"/>
      <c r="R95" s="222"/>
      <c r="S95" s="222"/>
      <c r="T95" s="222"/>
      <c r="U95" s="222"/>
      <c r="V95" s="222"/>
      <c r="W95" s="222"/>
      <c r="X95" s="222"/>
      <c r="Y95" s="222"/>
      <c r="Z95" s="222"/>
      <c r="AA95" s="222"/>
      <c r="AB95" s="222"/>
      <c r="AC95" s="222"/>
      <c r="AD95" s="222"/>
      <c r="AE95" s="222"/>
      <c r="AF95" s="222"/>
      <c r="AG95" s="222"/>
      <c r="AH95" s="222"/>
      <c r="AI95" s="222"/>
      <c r="AJ95" s="222"/>
    </row>
    <row r="96" spans="1:36" ht="21.75" hidden="1" customHeight="1">
      <c r="A96" s="221" t="s">
        <v>2004</v>
      </c>
      <c r="B96" s="222"/>
      <c r="C96" s="222"/>
      <c r="D96" s="222"/>
      <c r="E96" s="222"/>
      <c r="F96" s="222"/>
      <c r="G96" s="222"/>
      <c r="H96" s="222"/>
      <c r="I96" s="222"/>
      <c r="J96" s="222"/>
      <c r="K96" s="222"/>
      <c r="L96" s="222"/>
      <c r="M96" s="223"/>
      <c r="N96" s="223"/>
      <c r="O96" s="223"/>
      <c r="P96" s="223"/>
      <c r="Q96" s="222"/>
      <c r="R96" s="222"/>
      <c r="S96" s="222"/>
      <c r="T96" s="222"/>
      <c r="U96" s="222"/>
      <c r="V96" s="222"/>
      <c r="W96" s="222"/>
      <c r="X96" s="222"/>
      <c r="Y96" s="222"/>
      <c r="Z96" s="222"/>
      <c r="AA96" s="222"/>
      <c r="AB96" s="222"/>
      <c r="AC96" s="222"/>
      <c r="AD96" s="222"/>
      <c r="AE96" s="222"/>
      <c r="AF96" s="222"/>
      <c r="AG96" s="222"/>
      <c r="AH96" s="222"/>
      <c r="AI96" s="222"/>
      <c r="AJ96" s="222"/>
    </row>
    <row r="97" spans="1:36" ht="21.75" hidden="1" customHeight="1">
      <c r="A97" s="221" t="s">
        <v>1446</v>
      </c>
      <c r="B97" s="222"/>
      <c r="C97" s="222"/>
      <c r="D97" s="222"/>
      <c r="E97" s="222"/>
      <c r="F97" s="222"/>
      <c r="G97" s="222"/>
      <c r="H97" s="222"/>
      <c r="I97" s="222"/>
      <c r="J97" s="222"/>
      <c r="K97" s="222"/>
      <c r="L97" s="222"/>
      <c r="M97" s="223"/>
      <c r="N97" s="223"/>
      <c r="O97" s="223"/>
      <c r="P97" s="223"/>
      <c r="Q97" s="222"/>
      <c r="R97" s="222"/>
      <c r="S97" s="222"/>
      <c r="T97" s="222"/>
      <c r="U97" s="222"/>
      <c r="V97" s="222"/>
      <c r="W97" s="222"/>
      <c r="X97" s="222"/>
      <c r="Y97" s="222"/>
      <c r="Z97" s="222"/>
      <c r="AA97" s="222"/>
      <c r="AB97" s="222"/>
      <c r="AC97" s="222"/>
      <c r="AD97" s="222"/>
      <c r="AE97" s="222"/>
      <c r="AF97" s="222"/>
      <c r="AG97" s="222"/>
      <c r="AH97" s="222"/>
      <c r="AI97" s="222"/>
      <c r="AJ97" s="222"/>
    </row>
    <row r="98" spans="1:36" ht="21.75" hidden="1" customHeight="1">
      <c r="A98" s="221" t="s">
        <v>1447</v>
      </c>
      <c r="B98" s="222"/>
      <c r="C98" s="222"/>
      <c r="D98" s="222"/>
      <c r="E98" s="222"/>
      <c r="F98" s="222"/>
      <c r="G98" s="222"/>
      <c r="H98" s="222"/>
      <c r="I98" s="222"/>
      <c r="J98" s="222"/>
      <c r="K98" s="222"/>
      <c r="L98" s="222"/>
      <c r="M98" s="223"/>
      <c r="N98" s="223"/>
      <c r="O98" s="223"/>
      <c r="P98" s="223"/>
      <c r="Q98" s="222"/>
      <c r="R98" s="222"/>
      <c r="S98" s="222"/>
      <c r="T98" s="222"/>
      <c r="U98" s="222"/>
      <c r="V98" s="222"/>
      <c r="W98" s="222"/>
      <c r="X98" s="222"/>
      <c r="Y98" s="222"/>
      <c r="Z98" s="222"/>
      <c r="AA98" s="222"/>
      <c r="AB98" s="222"/>
      <c r="AC98" s="222"/>
      <c r="AD98" s="222"/>
      <c r="AE98" s="222"/>
      <c r="AF98" s="222"/>
      <c r="AG98" s="222"/>
      <c r="AH98" s="222"/>
      <c r="AI98" s="222"/>
      <c r="AJ98" s="222"/>
    </row>
    <row r="99" spans="1:36" ht="21.75" hidden="1" customHeight="1">
      <c r="A99" s="221" t="s">
        <v>1448</v>
      </c>
      <c r="B99" s="222"/>
      <c r="C99" s="222"/>
      <c r="D99" s="222"/>
      <c r="E99" s="222"/>
      <c r="F99" s="222"/>
      <c r="G99" s="222"/>
      <c r="H99" s="222"/>
      <c r="I99" s="222"/>
      <c r="J99" s="222"/>
      <c r="K99" s="222"/>
      <c r="L99" s="222"/>
      <c r="M99" s="223"/>
      <c r="N99" s="223"/>
      <c r="O99" s="223"/>
      <c r="P99" s="223"/>
      <c r="Q99" s="222"/>
      <c r="R99" s="222"/>
      <c r="S99" s="222"/>
      <c r="T99" s="222"/>
      <c r="U99" s="222"/>
      <c r="V99" s="222"/>
      <c r="W99" s="222"/>
      <c r="X99" s="222"/>
      <c r="Y99" s="222"/>
      <c r="Z99" s="222"/>
      <c r="AA99" s="222"/>
      <c r="AB99" s="222"/>
      <c r="AC99" s="222"/>
      <c r="AD99" s="222"/>
      <c r="AE99" s="222"/>
      <c r="AF99" s="222"/>
      <c r="AG99" s="222"/>
      <c r="AH99" s="222"/>
      <c r="AI99" s="222"/>
      <c r="AJ99" s="222"/>
    </row>
    <row r="100" spans="1:36" ht="21.75" hidden="1" customHeight="1">
      <c r="A100" s="221" t="s">
        <v>1449</v>
      </c>
      <c r="B100" s="222"/>
      <c r="C100" s="222"/>
      <c r="D100" s="222"/>
      <c r="E100" s="222"/>
      <c r="F100" s="222"/>
      <c r="G100" s="222"/>
      <c r="H100" s="222"/>
      <c r="I100" s="222"/>
      <c r="J100" s="222"/>
      <c r="K100" s="222"/>
      <c r="L100" s="222"/>
      <c r="M100" s="223"/>
      <c r="N100" s="223"/>
      <c r="O100" s="223"/>
      <c r="P100" s="223"/>
      <c r="Q100" s="222"/>
      <c r="R100" s="222"/>
      <c r="S100" s="222"/>
      <c r="T100" s="222"/>
      <c r="U100" s="222"/>
      <c r="V100" s="222"/>
      <c r="W100" s="222"/>
      <c r="X100" s="222"/>
      <c r="Y100" s="222"/>
      <c r="Z100" s="222"/>
      <c r="AA100" s="222"/>
      <c r="AB100" s="222"/>
      <c r="AC100" s="222"/>
      <c r="AD100" s="222"/>
      <c r="AE100" s="222"/>
      <c r="AF100" s="222"/>
      <c r="AG100" s="222"/>
      <c r="AH100" s="222"/>
      <c r="AI100" s="222"/>
      <c r="AJ100" s="222"/>
    </row>
    <row r="101" spans="1:36" ht="21.75" hidden="1" customHeight="1">
      <c r="A101" s="221" t="s">
        <v>1450</v>
      </c>
      <c r="B101" s="222"/>
      <c r="C101" s="222"/>
      <c r="D101" s="222"/>
      <c r="E101" s="222"/>
      <c r="F101" s="222"/>
      <c r="G101" s="222"/>
      <c r="H101" s="222"/>
      <c r="I101" s="222"/>
      <c r="J101" s="222"/>
      <c r="K101" s="222"/>
      <c r="L101" s="222"/>
      <c r="M101" s="223"/>
      <c r="N101" s="223"/>
      <c r="O101" s="223"/>
      <c r="P101" s="223"/>
      <c r="Q101" s="222"/>
      <c r="R101" s="222"/>
      <c r="S101" s="222"/>
      <c r="T101" s="222"/>
      <c r="U101" s="222"/>
      <c r="V101" s="222"/>
      <c r="W101" s="222"/>
      <c r="X101" s="222"/>
      <c r="Y101" s="222"/>
      <c r="Z101" s="222"/>
      <c r="AA101" s="222"/>
      <c r="AB101" s="222"/>
      <c r="AC101" s="222"/>
      <c r="AD101" s="222"/>
      <c r="AE101" s="222"/>
      <c r="AF101" s="222"/>
      <c r="AG101" s="222"/>
      <c r="AH101" s="222"/>
      <c r="AI101" s="222"/>
      <c r="AJ101" s="222"/>
    </row>
    <row r="102" spans="1:36" ht="21.75" hidden="1" customHeight="1">
      <c r="A102" s="221" t="s">
        <v>1451</v>
      </c>
      <c r="B102" s="222"/>
      <c r="C102" s="222"/>
      <c r="D102" s="222"/>
      <c r="E102" s="222"/>
      <c r="F102" s="222"/>
      <c r="G102" s="222"/>
      <c r="H102" s="222"/>
      <c r="I102" s="222"/>
      <c r="J102" s="222"/>
      <c r="K102" s="222"/>
      <c r="L102" s="222"/>
      <c r="M102" s="223"/>
      <c r="N102" s="223"/>
      <c r="O102" s="223"/>
      <c r="P102" s="223"/>
      <c r="Q102" s="222"/>
      <c r="R102" s="222"/>
      <c r="S102" s="222"/>
      <c r="T102" s="222"/>
      <c r="U102" s="222"/>
      <c r="V102" s="222"/>
      <c r="W102" s="222"/>
      <c r="X102" s="222"/>
      <c r="Y102" s="222"/>
      <c r="Z102" s="222"/>
      <c r="AA102" s="222"/>
      <c r="AB102" s="222"/>
      <c r="AC102" s="222"/>
      <c r="AD102" s="222"/>
      <c r="AE102" s="222"/>
      <c r="AF102" s="222"/>
      <c r="AG102" s="222"/>
      <c r="AH102" s="222"/>
      <c r="AI102" s="222"/>
      <c r="AJ102" s="222"/>
    </row>
    <row r="103" spans="1:36" ht="21.75" hidden="1" customHeight="1">
      <c r="A103" s="221" t="s">
        <v>1452</v>
      </c>
      <c r="B103" s="222"/>
      <c r="C103" s="222"/>
      <c r="D103" s="222"/>
      <c r="E103" s="222"/>
      <c r="F103" s="222"/>
      <c r="G103" s="222"/>
      <c r="H103" s="222"/>
      <c r="I103" s="222"/>
      <c r="J103" s="222"/>
      <c r="K103" s="222"/>
      <c r="L103" s="222"/>
      <c r="M103" s="223"/>
      <c r="N103" s="223"/>
      <c r="O103" s="223"/>
      <c r="P103" s="223"/>
      <c r="Q103" s="222"/>
      <c r="R103" s="222"/>
      <c r="S103" s="222"/>
      <c r="T103" s="222"/>
      <c r="U103" s="222"/>
      <c r="V103" s="222"/>
      <c r="W103" s="222"/>
      <c r="X103" s="222"/>
      <c r="Y103" s="222"/>
      <c r="Z103" s="222"/>
      <c r="AA103" s="222"/>
      <c r="AB103" s="222"/>
      <c r="AC103" s="222"/>
      <c r="AD103" s="222"/>
      <c r="AE103" s="222"/>
      <c r="AF103" s="222"/>
      <c r="AG103" s="222"/>
      <c r="AH103" s="222"/>
      <c r="AI103" s="222"/>
      <c r="AJ103" s="222"/>
    </row>
    <row r="104" spans="1:36" ht="21.75" hidden="1" customHeight="1">
      <c r="A104" s="221" t="s">
        <v>1453</v>
      </c>
      <c r="B104" s="222"/>
      <c r="C104" s="222"/>
      <c r="D104" s="222"/>
      <c r="E104" s="222"/>
      <c r="F104" s="222"/>
      <c r="G104" s="222"/>
      <c r="H104" s="222"/>
      <c r="I104" s="222"/>
      <c r="J104" s="222"/>
      <c r="K104" s="222"/>
      <c r="L104" s="222"/>
      <c r="M104" s="223"/>
      <c r="N104" s="223"/>
      <c r="O104" s="223"/>
      <c r="P104" s="223"/>
      <c r="Q104" s="222"/>
      <c r="R104" s="222"/>
      <c r="S104" s="222"/>
      <c r="T104" s="222"/>
      <c r="U104" s="222"/>
      <c r="V104" s="222"/>
      <c r="W104" s="222"/>
      <c r="X104" s="222"/>
      <c r="Y104" s="222"/>
      <c r="Z104" s="222"/>
      <c r="AA104" s="222"/>
      <c r="AB104" s="222"/>
      <c r="AC104" s="222"/>
      <c r="AD104" s="222"/>
      <c r="AE104" s="222"/>
      <c r="AF104" s="222"/>
      <c r="AG104" s="222"/>
      <c r="AH104" s="222"/>
      <c r="AI104" s="222"/>
      <c r="AJ104" s="222"/>
    </row>
    <row r="105" spans="1:36" ht="21.75" hidden="1" customHeight="1">
      <c r="A105" s="221" t="s">
        <v>1454</v>
      </c>
      <c r="B105" s="222"/>
      <c r="C105" s="222"/>
      <c r="D105" s="222"/>
      <c r="E105" s="222"/>
      <c r="F105" s="222"/>
      <c r="G105" s="222"/>
      <c r="H105" s="222"/>
      <c r="I105" s="222"/>
      <c r="J105" s="222"/>
      <c r="K105" s="222"/>
      <c r="L105" s="222"/>
      <c r="M105" s="223"/>
      <c r="N105" s="223"/>
      <c r="O105" s="223"/>
      <c r="P105" s="223"/>
      <c r="Q105" s="222"/>
      <c r="R105" s="222"/>
      <c r="S105" s="222"/>
      <c r="T105" s="222"/>
      <c r="U105" s="222"/>
      <c r="V105" s="222"/>
      <c r="W105" s="222"/>
      <c r="X105" s="222"/>
      <c r="Y105" s="222"/>
      <c r="Z105" s="222"/>
      <c r="AA105" s="222"/>
      <c r="AB105" s="222"/>
      <c r="AC105" s="222"/>
      <c r="AD105" s="222"/>
      <c r="AE105" s="222"/>
      <c r="AF105" s="222"/>
      <c r="AG105" s="222"/>
      <c r="AH105" s="222"/>
      <c r="AI105" s="222"/>
      <c r="AJ105" s="222"/>
    </row>
    <row r="106" spans="1:36" ht="21.75" hidden="1" customHeight="1">
      <c r="A106" s="221" t="s">
        <v>1455</v>
      </c>
      <c r="B106" s="222"/>
      <c r="C106" s="222"/>
      <c r="D106" s="222"/>
      <c r="E106" s="222"/>
      <c r="F106" s="222"/>
      <c r="G106" s="222"/>
      <c r="H106" s="222"/>
      <c r="I106" s="222"/>
      <c r="J106" s="222"/>
      <c r="K106" s="222"/>
      <c r="L106" s="222"/>
      <c r="M106" s="223"/>
      <c r="N106" s="223"/>
      <c r="O106" s="223"/>
      <c r="P106" s="223"/>
      <c r="Q106" s="222"/>
      <c r="R106" s="222"/>
      <c r="S106" s="222"/>
      <c r="T106" s="222"/>
      <c r="U106" s="222"/>
      <c r="V106" s="222"/>
      <c r="W106" s="222"/>
      <c r="X106" s="222"/>
      <c r="Y106" s="222"/>
      <c r="Z106" s="222"/>
      <c r="AA106" s="222"/>
      <c r="AB106" s="222"/>
      <c r="AC106" s="222"/>
      <c r="AD106" s="222"/>
      <c r="AE106" s="222"/>
      <c r="AF106" s="222"/>
      <c r="AG106" s="222"/>
      <c r="AH106" s="222"/>
      <c r="AI106" s="222"/>
      <c r="AJ106" s="222"/>
    </row>
    <row r="107" spans="1:36" ht="21.75" hidden="1" customHeight="1">
      <c r="A107" s="221" t="s">
        <v>1456</v>
      </c>
      <c r="B107" s="222"/>
      <c r="C107" s="222"/>
      <c r="D107" s="222"/>
      <c r="E107" s="222"/>
      <c r="F107" s="222"/>
      <c r="G107" s="222"/>
      <c r="H107" s="222"/>
      <c r="I107" s="222"/>
      <c r="J107" s="222"/>
      <c r="K107" s="222"/>
      <c r="L107" s="222"/>
      <c r="M107" s="223"/>
      <c r="N107" s="223"/>
      <c r="O107" s="223"/>
      <c r="P107" s="223"/>
      <c r="Q107" s="222"/>
      <c r="R107" s="222"/>
      <c r="S107" s="222"/>
      <c r="T107" s="222"/>
      <c r="U107" s="222"/>
      <c r="V107" s="222"/>
      <c r="W107" s="222"/>
      <c r="X107" s="222"/>
      <c r="Y107" s="222"/>
      <c r="Z107" s="222"/>
      <c r="AA107" s="222"/>
      <c r="AB107" s="222"/>
      <c r="AC107" s="222"/>
      <c r="AD107" s="222"/>
      <c r="AE107" s="222"/>
      <c r="AF107" s="222"/>
      <c r="AG107" s="222"/>
      <c r="AH107" s="222"/>
      <c r="AI107" s="222"/>
      <c r="AJ107" s="222"/>
    </row>
    <row r="108" spans="1:36" ht="21.75" hidden="1" customHeight="1">
      <c r="A108" s="221" t="s">
        <v>1457</v>
      </c>
      <c r="B108" s="222"/>
      <c r="C108" s="222"/>
      <c r="D108" s="222"/>
      <c r="E108" s="222"/>
      <c r="F108" s="222"/>
      <c r="G108" s="222"/>
      <c r="H108" s="222"/>
      <c r="I108" s="222"/>
      <c r="J108" s="222"/>
      <c r="K108" s="222"/>
      <c r="L108" s="222"/>
      <c r="M108" s="223"/>
      <c r="N108" s="223"/>
      <c r="O108" s="223"/>
      <c r="P108" s="223"/>
      <c r="Q108" s="222"/>
      <c r="R108" s="222"/>
      <c r="S108" s="222"/>
      <c r="T108" s="222"/>
      <c r="U108" s="222"/>
      <c r="V108" s="222"/>
      <c r="W108" s="222"/>
      <c r="X108" s="222"/>
      <c r="Y108" s="222"/>
      <c r="Z108" s="222"/>
      <c r="AA108" s="222"/>
      <c r="AB108" s="222"/>
      <c r="AC108" s="222"/>
      <c r="AD108" s="222"/>
      <c r="AE108" s="222"/>
      <c r="AF108" s="222"/>
      <c r="AG108" s="222"/>
      <c r="AH108" s="222"/>
      <c r="AI108" s="222"/>
      <c r="AJ108" s="222"/>
    </row>
    <row r="109" spans="1:36" ht="21.75" hidden="1" customHeight="1">
      <c r="A109" s="221" t="s">
        <v>1458</v>
      </c>
      <c r="B109" s="222"/>
      <c r="C109" s="222"/>
      <c r="D109" s="222"/>
      <c r="E109" s="222"/>
      <c r="F109" s="222"/>
      <c r="G109" s="222"/>
      <c r="H109" s="222"/>
      <c r="I109" s="222"/>
      <c r="J109" s="222"/>
      <c r="K109" s="222"/>
      <c r="L109" s="222"/>
      <c r="M109" s="223"/>
      <c r="N109" s="223"/>
      <c r="O109" s="223"/>
      <c r="P109" s="223"/>
      <c r="Q109" s="222"/>
      <c r="R109" s="222"/>
      <c r="S109" s="222"/>
      <c r="T109" s="222"/>
      <c r="U109" s="222"/>
      <c r="V109" s="222"/>
      <c r="W109" s="222"/>
      <c r="X109" s="222"/>
      <c r="Y109" s="222"/>
      <c r="Z109" s="222"/>
      <c r="AA109" s="222"/>
      <c r="AB109" s="222"/>
      <c r="AC109" s="222"/>
      <c r="AD109" s="222"/>
      <c r="AE109" s="222"/>
      <c r="AF109" s="222"/>
      <c r="AG109" s="222"/>
      <c r="AH109" s="222"/>
      <c r="AI109" s="222"/>
      <c r="AJ109" s="222"/>
    </row>
    <row r="110" spans="1:36" ht="21.75" hidden="1" customHeight="1">
      <c r="A110" s="219" t="s">
        <v>1944</v>
      </c>
      <c r="B110" s="222"/>
      <c r="C110" s="222"/>
      <c r="D110" s="222"/>
      <c r="E110" s="222"/>
      <c r="F110" s="222"/>
      <c r="G110" s="222"/>
      <c r="H110" s="222"/>
      <c r="I110" s="222"/>
      <c r="J110" s="222"/>
      <c r="K110" s="222"/>
      <c r="L110" s="222"/>
      <c r="M110" s="223"/>
      <c r="N110" s="223"/>
      <c r="O110" s="223"/>
      <c r="P110" s="223"/>
      <c r="Q110" s="222"/>
      <c r="R110" s="222"/>
      <c r="S110" s="222"/>
      <c r="T110" s="222"/>
      <c r="U110" s="222"/>
      <c r="V110" s="222"/>
      <c r="W110" s="222"/>
      <c r="X110" s="222"/>
      <c r="Y110" s="222"/>
      <c r="Z110" s="222"/>
      <c r="AA110" s="222"/>
      <c r="AB110" s="222"/>
      <c r="AC110" s="222"/>
      <c r="AD110" s="222"/>
      <c r="AE110" s="222"/>
      <c r="AF110" s="222"/>
      <c r="AG110" s="222"/>
      <c r="AH110" s="222"/>
      <c r="AI110" s="222"/>
      <c r="AJ110" s="222"/>
    </row>
    <row r="111" spans="1:36" ht="21.75" hidden="1" customHeight="1">
      <c r="A111" s="228" t="s">
        <v>2005</v>
      </c>
      <c r="B111" s="222"/>
      <c r="C111" s="222"/>
      <c r="D111" s="222"/>
      <c r="E111" s="222"/>
      <c r="F111" s="222"/>
      <c r="G111" s="222"/>
      <c r="H111" s="222"/>
      <c r="I111" s="222"/>
      <c r="J111" s="222"/>
      <c r="K111" s="222"/>
      <c r="L111" s="222"/>
      <c r="M111" s="223"/>
      <c r="N111" s="223"/>
      <c r="O111" s="223"/>
      <c r="P111" s="223"/>
      <c r="Q111" s="222"/>
      <c r="R111" s="222"/>
      <c r="S111" s="222"/>
      <c r="T111" s="222"/>
      <c r="U111" s="222"/>
      <c r="V111" s="222"/>
      <c r="W111" s="222"/>
      <c r="X111" s="222"/>
      <c r="Y111" s="222"/>
      <c r="Z111" s="222"/>
      <c r="AA111" s="222"/>
      <c r="AB111" s="222"/>
      <c r="AC111" s="222"/>
      <c r="AD111" s="222"/>
      <c r="AE111" s="222"/>
      <c r="AF111" s="222"/>
      <c r="AG111" s="222"/>
      <c r="AH111" s="222"/>
      <c r="AI111" s="222"/>
      <c r="AJ111" s="222"/>
    </row>
    <row r="112" spans="1:36" ht="21.75" hidden="1" customHeight="1">
      <c r="A112" s="228" t="s">
        <v>2006</v>
      </c>
      <c r="B112" s="222"/>
      <c r="C112" s="222"/>
      <c r="D112" s="222"/>
      <c r="E112" s="222"/>
      <c r="F112" s="222"/>
      <c r="G112" s="222"/>
      <c r="H112" s="222"/>
      <c r="I112" s="222"/>
      <c r="J112" s="222"/>
      <c r="K112" s="222"/>
      <c r="L112" s="222"/>
      <c r="M112" s="223"/>
      <c r="N112" s="223"/>
      <c r="O112" s="223"/>
      <c r="P112" s="223"/>
      <c r="Q112" s="222"/>
      <c r="R112" s="222"/>
      <c r="S112" s="222"/>
      <c r="T112" s="222"/>
      <c r="U112" s="222"/>
      <c r="V112" s="222"/>
      <c r="W112" s="222"/>
      <c r="X112" s="222"/>
      <c r="Y112" s="222"/>
      <c r="Z112" s="222"/>
      <c r="AA112" s="222"/>
      <c r="AB112" s="222"/>
      <c r="AC112" s="222"/>
      <c r="AD112" s="222"/>
      <c r="AE112" s="222"/>
      <c r="AF112" s="222"/>
      <c r="AG112" s="222"/>
      <c r="AH112" s="222"/>
      <c r="AI112" s="222"/>
      <c r="AJ112" s="222"/>
    </row>
    <row r="113" spans="1:36" ht="21.75" hidden="1" customHeight="1">
      <c r="A113" s="228" t="s">
        <v>1461</v>
      </c>
      <c r="B113" s="222"/>
      <c r="C113" s="222"/>
      <c r="D113" s="222"/>
      <c r="E113" s="222"/>
      <c r="F113" s="222"/>
      <c r="G113" s="222"/>
      <c r="H113" s="222"/>
      <c r="I113" s="222"/>
      <c r="J113" s="222"/>
      <c r="K113" s="222"/>
      <c r="L113" s="222"/>
      <c r="M113" s="223"/>
      <c r="N113" s="223"/>
      <c r="O113" s="223"/>
      <c r="P113" s="223"/>
      <c r="Q113" s="222"/>
      <c r="R113" s="222"/>
      <c r="S113" s="222"/>
      <c r="T113" s="222"/>
      <c r="U113" s="222"/>
      <c r="V113" s="222"/>
      <c r="W113" s="222"/>
      <c r="X113" s="222"/>
      <c r="Y113" s="222"/>
      <c r="Z113" s="222"/>
      <c r="AA113" s="222"/>
      <c r="AB113" s="222"/>
      <c r="AC113" s="222"/>
      <c r="AD113" s="222"/>
      <c r="AE113" s="222"/>
      <c r="AF113" s="222"/>
      <c r="AG113" s="222"/>
      <c r="AH113" s="222"/>
      <c r="AI113" s="222"/>
      <c r="AJ113" s="222"/>
    </row>
    <row r="114" spans="1:36" ht="21.75" hidden="1" customHeight="1">
      <c r="A114" s="228" t="s">
        <v>1462</v>
      </c>
      <c r="B114" s="222"/>
      <c r="C114" s="222"/>
      <c r="D114" s="222"/>
      <c r="E114" s="222"/>
      <c r="F114" s="222"/>
      <c r="G114" s="222"/>
      <c r="H114" s="222"/>
      <c r="I114" s="222"/>
      <c r="J114" s="222"/>
      <c r="K114" s="222"/>
      <c r="L114" s="222"/>
      <c r="M114" s="223"/>
      <c r="N114" s="223"/>
      <c r="O114" s="223"/>
      <c r="P114" s="223"/>
      <c r="Q114" s="222"/>
      <c r="R114" s="222"/>
      <c r="S114" s="222"/>
      <c r="T114" s="222"/>
      <c r="U114" s="222"/>
      <c r="V114" s="222"/>
      <c r="W114" s="222"/>
      <c r="X114" s="222"/>
      <c r="Y114" s="222"/>
      <c r="Z114" s="222"/>
      <c r="AA114" s="222"/>
      <c r="AB114" s="222"/>
      <c r="AC114" s="222"/>
      <c r="AD114" s="222"/>
      <c r="AE114" s="222"/>
      <c r="AF114" s="222"/>
      <c r="AG114" s="222"/>
      <c r="AH114" s="222"/>
      <c r="AI114" s="222"/>
      <c r="AJ114" s="222"/>
    </row>
    <row r="115" spans="1:36" ht="21.75" hidden="1" customHeight="1">
      <c r="A115" s="228" t="s">
        <v>1463</v>
      </c>
      <c r="B115" s="222"/>
      <c r="C115" s="222"/>
      <c r="D115" s="222"/>
      <c r="E115" s="222"/>
      <c r="F115" s="222"/>
      <c r="G115" s="222"/>
      <c r="H115" s="222"/>
      <c r="I115" s="222"/>
      <c r="J115" s="222"/>
      <c r="K115" s="222"/>
      <c r="L115" s="222"/>
      <c r="M115" s="223"/>
      <c r="N115" s="223"/>
      <c r="O115" s="223"/>
      <c r="P115" s="223"/>
      <c r="Q115" s="222"/>
      <c r="R115" s="222"/>
      <c r="S115" s="222"/>
      <c r="T115" s="222"/>
      <c r="U115" s="222"/>
      <c r="V115" s="222"/>
      <c r="W115" s="222"/>
      <c r="X115" s="222"/>
      <c r="Y115" s="222"/>
      <c r="Z115" s="222"/>
      <c r="AA115" s="222"/>
      <c r="AB115" s="222"/>
      <c r="AC115" s="222"/>
      <c r="AD115" s="222"/>
      <c r="AE115" s="222"/>
      <c r="AF115" s="222"/>
      <c r="AG115" s="222"/>
      <c r="AH115" s="222"/>
      <c r="AI115" s="222"/>
      <c r="AJ115" s="222"/>
    </row>
    <row r="116" spans="1:36" ht="21.75" hidden="1" customHeight="1">
      <c r="A116" s="228" t="s">
        <v>1464</v>
      </c>
      <c r="B116" s="222"/>
      <c r="C116" s="222"/>
      <c r="D116" s="222"/>
      <c r="E116" s="222"/>
      <c r="F116" s="222"/>
      <c r="G116" s="222"/>
      <c r="H116" s="222"/>
      <c r="I116" s="222"/>
      <c r="J116" s="222"/>
      <c r="K116" s="222"/>
      <c r="L116" s="222"/>
      <c r="M116" s="223"/>
      <c r="N116" s="223"/>
      <c r="O116" s="223"/>
      <c r="P116" s="223"/>
      <c r="Q116" s="222"/>
      <c r="R116" s="222"/>
      <c r="S116" s="222"/>
      <c r="T116" s="222"/>
      <c r="U116" s="222"/>
      <c r="V116" s="222"/>
      <c r="W116" s="222"/>
      <c r="X116" s="222"/>
      <c r="Y116" s="222"/>
      <c r="Z116" s="222"/>
      <c r="AA116" s="222"/>
      <c r="AB116" s="222"/>
      <c r="AC116" s="222"/>
      <c r="AD116" s="222"/>
      <c r="AE116" s="222"/>
      <c r="AF116" s="222"/>
      <c r="AG116" s="222"/>
      <c r="AH116" s="222"/>
      <c r="AI116" s="222"/>
      <c r="AJ116" s="222"/>
    </row>
    <row r="117" spans="1:36" ht="21.75" hidden="1" customHeight="1">
      <c r="A117" s="228" t="s">
        <v>1945</v>
      </c>
      <c r="B117" s="222"/>
      <c r="C117" s="222"/>
      <c r="D117" s="222"/>
      <c r="E117" s="222"/>
      <c r="F117" s="222"/>
      <c r="G117" s="222"/>
      <c r="H117" s="222"/>
      <c r="I117" s="222"/>
      <c r="J117" s="222"/>
      <c r="K117" s="222"/>
      <c r="L117" s="222"/>
      <c r="M117" s="223"/>
      <c r="N117" s="223"/>
      <c r="O117" s="223"/>
      <c r="P117" s="223"/>
      <c r="Q117" s="222"/>
      <c r="R117" s="222"/>
      <c r="S117" s="222"/>
      <c r="T117" s="222"/>
      <c r="U117" s="222"/>
      <c r="V117" s="222"/>
      <c r="W117" s="222"/>
      <c r="X117" s="222"/>
      <c r="Y117" s="222"/>
      <c r="Z117" s="222"/>
      <c r="AA117" s="222"/>
      <c r="AB117" s="222"/>
      <c r="AC117" s="222"/>
      <c r="AD117" s="222"/>
      <c r="AE117" s="222"/>
      <c r="AF117" s="222"/>
      <c r="AG117" s="222"/>
      <c r="AH117" s="222"/>
      <c r="AI117" s="222"/>
      <c r="AJ117" s="222"/>
    </row>
    <row r="118" spans="1:36" ht="21.75" hidden="1" customHeight="1">
      <c r="A118" s="228" t="s">
        <v>1465</v>
      </c>
      <c r="B118" s="222"/>
      <c r="C118" s="222"/>
      <c r="D118" s="222"/>
      <c r="E118" s="222"/>
      <c r="F118" s="222"/>
      <c r="G118" s="222"/>
      <c r="H118" s="222"/>
      <c r="I118" s="222"/>
      <c r="J118" s="222"/>
      <c r="K118" s="222"/>
      <c r="L118" s="222"/>
      <c r="M118" s="223"/>
      <c r="N118" s="223"/>
      <c r="O118" s="223"/>
      <c r="P118" s="223"/>
      <c r="Q118" s="222"/>
      <c r="R118" s="222"/>
      <c r="S118" s="222"/>
      <c r="T118" s="222"/>
      <c r="U118" s="222"/>
      <c r="V118" s="222"/>
      <c r="W118" s="222"/>
      <c r="X118" s="222"/>
      <c r="Y118" s="222"/>
      <c r="Z118" s="222"/>
      <c r="AA118" s="222"/>
      <c r="AB118" s="222"/>
      <c r="AC118" s="222"/>
      <c r="AD118" s="222"/>
      <c r="AE118" s="222"/>
      <c r="AF118" s="222"/>
      <c r="AG118" s="222"/>
      <c r="AH118" s="222"/>
      <c r="AI118" s="222"/>
      <c r="AJ118" s="222"/>
    </row>
    <row r="119" spans="1:36" ht="21.75" hidden="1" customHeight="1">
      <c r="A119" s="228" t="s">
        <v>1466</v>
      </c>
      <c r="B119" s="222"/>
      <c r="C119" s="222"/>
      <c r="D119" s="222"/>
      <c r="E119" s="222"/>
      <c r="F119" s="222"/>
      <c r="G119" s="222"/>
      <c r="H119" s="222"/>
      <c r="I119" s="222"/>
      <c r="J119" s="222"/>
      <c r="K119" s="222"/>
      <c r="L119" s="222"/>
      <c r="M119" s="223"/>
      <c r="N119" s="223"/>
      <c r="O119" s="223"/>
      <c r="P119" s="223"/>
      <c r="Q119" s="222"/>
      <c r="R119" s="222"/>
      <c r="S119" s="222"/>
      <c r="T119" s="222"/>
      <c r="U119" s="222"/>
      <c r="V119" s="222"/>
      <c r="W119" s="222"/>
      <c r="X119" s="222"/>
      <c r="Y119" s="222"/>
      <c r="Z119" s="222"/>
      <c r="AA119" s="222"/>
      <c r="AB119" s="222"/>
      <c r="AC119" s="222"/>
      <c r="AD119" s="222"/>
      <c r="AE119" s="222"/>
      <c r="AF119" s="222"/>
      <c r="AG119" s="222"/>
      <c r="AH119" s="222"/>
      <c r="AI119" s="222"/>
      <c r="AJ119" s="222"/>
    </row>
    <row r="120" spans="1:36" ht="21.75" hidden="1" customHeight="1">
      <c r="A120" s="228" t="s">
        <v>1467</v>
      </c>
      <c r="B120" s="222"/>
      <c r="C120" s="222"/>
      <c r="D120" s="222"/>
      <c r="E120" s="222"/>
      <c r="F120" s="222"/>
      <c r="G120" s="222"/>
      <c r="H120" s="222"/>
      <c r="I120" s="222"/>
      <c r="J120" s="222"/>
      <c r="K120" s="222"/>
      <c r="L120" s="222"/>
      <c r="M120" s="223"/>
      <c r="N120" s="223"/>
      <c r="O120" s="223"/>
      <c r="P120" s="223"/>
      <c r="Q120" s="222"/>
      <c r="R120" s="222"/>
      <c r="S120" s="222"/>
      <c r="T120" s="222"/>
      <c r="U120" s="222"/>
      <c r="V120" s="222"/>
      <c r="W120" s="222"/>
      <c r="X120" s="222"/>
      <c r="Y120" s="222"/>
      <c r="Z120" s="222"/>
      <c r="AA120" s="222"/>
      <c r="AB120" s="222"/>
      <c r="AC120" s="222"/>
      <c r="AD120" s="222"/>
      <c r="AE120" s="222"/>
      <c r="AF120" s="222"/>
      <c r="AG120" s="222"/>
      <c r="AH120" s="222"/>
      <c r="AI120" s="222"/>
      <c r="AJ120" s="222"/>
    </row>
    <row r="121" spans="1:36" ht="21.75" hidden="1" customHeight="1">
      <c r="A121" s="228" t="s">
        <v>1468</v>
      </c>
      <c r="B121" s="222"/>
      <c r="C121" s="222"/>
      <c r="D121" s="222"/>
      <c r="E121" s="222"/>
      <c r="F121" s="222"/>
      <c r="G121" s="222"/>
      <c r="H121" s="222"/>
      <c r="I121" s="222"/>
      <c r="J121" s="222"/>
      <c r="K121" s="222"/>
      <c r="L121" s="222"/>
      <c r="M121" s="223"/>
      <c r="N121" s="223"/>
      <c r="O121" s="223"/>
      <c r="P121" s="223"/>
      <c r="Q121" s="222"/>
      <c r="R121" s="222"/>
      <c r="S121" s="222"/>
      <c r="T121" s="222"/>
      <c r="U121" s="222"/>
      <c r="V121" s="222"/>
      <c r="W121" s="222"/>
      <c r="X121" s="222"/>
      <c r="Y121" s="222"/>
      <c r="Z121" s="222"/>
      <c r="AA121" s="222"/>
      <c r="AB121" s="222"/>
      <c r="AC121" s="222"/>
      <c r="AD121" s="222"/>
      <c r="AE121" s="222"/>
      <c r="AF121" s="222"/>
      <c r="AG121" s="222"/>
      <c r="AH121" s="222"/>
      <c r="AI121" s="222"/>
      <c r="AJ121" s="222"/>
    </row>
    <row r="122" spans="1:36" ht="21.75" hidden="1" customHeight="1">
      <c r="A122" s="228" t="s">
        <v>1469</v>
      </c>
      <c r="B122" s="222"/>
      <c r="C122" s="222"/>
      <c r="D122" s="222"/>
      <c r="E122" s="222"/>
      <c r="F122" s="222"/>
      <c r="G122" s="222"/>
      <c r="H122" s="222"/>
      <c r="I122" s="222"/>
      <c r="J122" s="222"/>
      <c r="K122" s="222"/>
      <c r="L122" s="222"/>
      <c r="M122" s="223"/>
      <c r="N122" s="223"/>
      <c r="O122" s="223"/>
      <c r="P122" s="223"/>
      <c r="Q122" s="222"/>
      <c r="R122" s="222"/>
      <c r="S122" s="222"/>
      <c r="T122" s="222"/>
      <c r="U122" s="222"/>
      <c r="V122" s="222"/>
      <c r="W122" s="222"/>
      <c r="X122" s="222"/>
      <c r="Y122" s="222"/>
      <c r="Z122" s="222"/>
      <c r="AA122" s="222"/>
      <c r="AB122" s="222"/>
      <c r="AC122" s="222"/>
      <c r="AD122" s="222"/>
      <c r="AE122" s="222"/>
      <c r="AF122" s="222"/>
      <c r="AG122" s="222"/>
      <c r="AH122" s="222"/>
      <c r="AI122" s="222"/>
      <c r="AJ122" s="222"/>
    </row>
    <row r="123" spans="1:36" ht="21.75" hidden="1" customHeight="1">
      <c r="A123" s="219" t="s">
        <v>1946</v>
      </c>
      <c r="B123" s="222"/>
      <c r="C123" s="222"/>
      <c r="D123" s="222"/>
      <c r="E123" s="222"/>
      <c r="F123" s="222"/>
      <c r="G123" s="222"/>
      <c r="H123" s="222"/>
      <c r="I123" s="222"/>
      <c r="J123" s="222"/>
      <c r="K123" s="222"/>
      <c r="L123" s="222"/>
      <c r="M123" s="223"/>
      <c r="N123" s="223"/>
      <c r="O123" s="223"/>
      <c r="P123" s="223"/>
      <c r="Q123" s="222"/>
      <c r="R123" s="222"/>
      <c r="S123" s="222"/>
      <c r="T123" s="222"/>
      <c r="U123" s="222"/>
      <c r="V123" s="222"/>
      <c r="W123" s="222"/>
      <c r="X123" s="222"/>
      <c r="Y123" s="222"/>
      <c r="Z123" s="222"/>
      <c r="AA123" s="222"/>
      <c r="AB123" s="222"/>
      <c r="AC123" s="222"/>
      <c r="AD123" s="222"/>
      <c r="AE123" s="222"/>
      <c r="AF123" s="222"/>
      <c r="AG123" s="222"/>
      <c r="AH123" s="222"/>
      <c r="AI123" s="222"/>
      <c r="AJ123" s="222"/>
    </row>
    <row r="124" spans="1:36" ht="21.75" hidden="1" customHeight="1">
      <c r="A124" s="229" t="s">
        <v>1947</v>
      </c>
      <c r="B124" s="222"/>
      <c r="C124" s="222"/>
      <c r="D124" s="222"/>
      <c r="E124" s="222"/>
      <c r="F124" s="222"/>
      <c r="G124" s="222"/>
      <c r="H124" s="222"/>
      <c r="I124" s="222"/>
      <c r="J124" s="222"/>
      <c r="K124" s="222"/>
      <c r="L124" s="222"/>
      <c r="M124" s="223"/>
      <c r="N124" s="223"/>
      <c r="O124" s="223"/>
      <c r="P124" s="223"/>
      <c r="Q124" s="222"/>
      <c r="R124" s="222"/>
      <c r="S124" s="222"/>
      <c r="T124" s="222"/>
      <c r="U124" s="222"/>
      <c r="V124" s="222"/>
      <c r="W124" s="222"/>
      <c r="X124" s="222"/>
      <c r="Y124" s="222"/>
      <c r="Z124" s="222"/>
      <c r="AA124" s="222"/>
      <c r="AB124" s="222"/>
      <c r="AC124" s="222"/>
      <c r="AD124" s="222"/>
      <c r="AE124" s="222"/>
      <c r="AF124" s="222"/>
      <c r="AG124" s="222"/>
      <c r="AH124" s="222"/>
      <c r="AI124" s="222"/>
      <c r="AJ124" s="222"/>
    </row>
    <row r="125" spans="1:36" ht="21.75" hidden="1" customHeight="1">
      <c r="A125" s="229" t="s">
        <v>1965</v>
      </c>
      <c r="B125" s="222"/>
      <c r="C125" s="222"/>
      <c r="D125" s="222"/>
      <c r="E125" s="222"/>
      <c r="F125" s="222"/>
      <c r="G125" s="222"/>
      <c r="H125" s="222"/>
      <c r="I125" s="222"/>
      <c r="J125" s="222"/>
      <c r="K125" s="222"/>
      <c r="L125" s="222"/>
      <c r="M125" s="223"/>
      <c r="N125" s="223"/>
      <c r="O125" s="223"/>
      <c r="P125" s="223"/>
      <c r="Q125" s="222"/>
      <c r="R125" s="222"/>
      <c r="S125" s="222"/>
      <c r="T125" s="222"/>
      <c r="U125" s="222"/>
      <c r="V125" s="222"/>
      <c r="W125" s="222"/>
      <c r="X125" s="222"/>
      <c r="Y125" s="222"/>
      <c r="Z125" s="222"/>
      <c r="AA125" s="222"/>
      <c r="AB125" s="222"/>
      <c r="AC125" s="222"/>
      <c r="AD125" s="222"/>
      <c r="AE125" s="222"/>
      <c r="AF125" s="222"/>
      <c r="AG125" s="222"/>
      <c r="AH125" s="222"/>
      <c r="AI125" s="222"/>
      <c r="AJ125" s="222"/>
    </row>
    <row r="126" spans="1:36" ht="21.75" hidden="1" customHeight="1">
      <c r="A126" s="229" t="s">
        <v>1470</v>
      </c>
      <c r="B126" s="222"/>
      <c r="C126" s="222"/>
      <c r="D126" s="222"/>
      <c r="E126" s="222"/>
      <c r="F126" s="222"/>
      <c r="G126" s="222"/>
      <c r="H126" s="222"/>
      <c r="I126" s="222"/>
      <c r="J126" s="222"/>
      <c r="K126" s="222"/>
      <c r="L126" s="222"/>
      <c r="M126" s="223"/>
      <c r="N126" s="223"/>
      <c r="O126" s="223"/>
      <c r="P126" s="223"/>
      <c r="Q126" s="222"/>
      <c r="R126" s="222"/>
      <c r="S126" s="222"/>
      <c r="T126" s="222"/>
      <c r="U126" s="222"/>
      <c r="V126" s="222"/>
      <c r="W126" s="222"/>
      <c r="X126" s="222"/>
      <c r="Y126" s="222"/>
      <c r="Z126" s="222"/>
      <c r="AA126" s="222"/>
      <c r="AB126" s="222"/>
      <c r="AC126" s="222"/>
      <c r="AD126" s="222"/>
      <c r="AE126" s="222"/>
      <c r="AF126" s="222"/>
      <c r="AG126" s="222"/>
      <c r="AH126" s="222"/>
      <c r="AI126" s="222"/>
      <c r="AJ126" s="222"/>
    </row>
    <row r="127" spans="1:36" ht="21.75" hidden="1" customHeight="1">
      <c r="A127" s="229" t="s">
        <v>1471</v>
      </c>
      <c r="B127" s="222"/>
      <c r="C127" s="222"/>
      <c r="D127" s="222"/>
      <c r="E127" s="222"/>
      <c r="F127" s="222"/>
      <c r="G127" s="222"/>
      <c r="H127" s="222"/>
      <c r="I127" s="222"/>
      <c r="J127" s="222"/>
      <c r="K127" s="222"/>
      <c r="L127" s="222"/>
      <c r="M127" s="223"/>
      <c r="N127" s="223"/>
      <c r="O127" s="223"/>
      <c r="P127" s="223"/>
      <c r="Q127" s="222"/>
      <c r="R127" s="222"/>
      <c r="S127" s="222"/>
      <c r="T127" s="222"/>
      <c r="U127" s="222"/>
      <c r="V127" s="222"/>
      <c r="W127" s="222"/>
      <c r="X127" s="222"/>
      <c r="Y127" s="222"/>
      <c r="Z127" s="222"/>
      <c r="AA127" s="222"/>
      <c r="AB127" s="222"/>
      <c r="AC127" s="222"/>
      <c r="AD127" s="222"/>
      <c r="AE127" s="222"/>
      <c r="AF127" s="222"/>
      <c r="AG127" s="222"/>
      <c r="AH127" s="222"/>
      <c r="AI127" s="222"/>
      <c r="AJ127" s="222"/>
    </row>
    <row r="128" spans="1:36" ht="21.75" hidden="1" customHeight="1">
      <c r="A128" s="229" t="s">
        <v>1472</v>
      </c>
      <c r="B128" s="222"/>
      <c r="C128" s="222"/>
      <c r="D128" s="222"/>
      <c r="E128" s="222"/>
      <c r="F128" s="222"/>
      <c r="G128" s="222"/>
      <c r="H128" s="222"/>
      <c r="I128" s="222"/>
      <c r="J128" s="222"/>
      <c r="K128" s="222"/>
      <c r="L128" s="222"/>
      <c r="M128" s="223"/>
      <c r="N128" s="223"/>
      <c r="O128" s="223"/>
      <c r="P128" s="223"/>
      <c r="Q128" s="222"/>
      <c r="R128" s="222"/>
      <c r="S128" s="222"/>
      <c r="T128" s="222"/>
      <c r="U128" s="222"/>
      <c r="V128" s="222"/>
      <c r="W128" s="222"/>
      <c r="X128" s="222"/>
      <c r="Y128" s="222"/>
      <c r="Z128" s="222"/>
      <c r="AA128" s="222"/>
      <c r="AB128" s="222"/>
      <c r="AC128" s="222"/>
      <c r="AD128" s="222"/>
      <c r="AE128" s="222"/>
      <c r="AF128" s="222"/>
      <c r="AG128" s="222"/>
      <c r="AH128" s="222"/>
      <c r="AI128" s="222"/>
      <c r="AJ128" s="222"/>
    </row>
    <row r="129" spans="1:36" ht="21.75" hidden="1" customHeight="1">
      <c r="A129" s="229" t="s">
        <v>1473</v>
      </c>
      <c r="B129" s="222"/>
      <c r="C129" s="222"/>
      <c r="D129" s="222"/>
      <c r="E129" s="222"/>
      <c r="F129" s="222"/>
      <c r="G129" s="222"/>
      <c r="H129" s="222"/>
      <c r="I129" s="222"/>
      <c r="J129" s="222"/>
      <c r="K129" s="222"/>
      <c r="L129" s="222"/>
      <c r="M129" s="223"/>
      <c r="N129" s="223"/>
      <c r="O129" s="223"/>
      <c r="P129" s="223"/>
      <c r="Q129" s="222"/>
      <c r="R129" s="222"/>
      <c r="S129" s="222"/>
      <c r="T129" s="222"/>
      <c r="U129" s="222"/>
      <c r="V129" s="222"/>
      <c r="W129" s="222"/>
      <c r="X129" s="222"/>
      <c r="Y129" s="222"/>
      <c r="Z129" s="222"/>
      <c r="AA129" s="222"/>
      <c r="AB129" s="222"/>
      <c r="AC129" s="222"/>
      <c r="AD129" s="222"/>
      <c r="AE129" s="222"/>
      <c r="AF129" s="222"/>
      <c r="AG129" s="222"/>
      <c r="AH129" s="222"/>
      <c r="AI129" s="222"/>
      <c r="AJ129" s="222"/>
    </row>
    <row r="130" spans="1:36" ht="21.75" hidden="1" customHeight="1">
      <c r="A130" s="229" t="s">
        <v>1474</v>
      </c>
      <c r="B130" s="222"/>
      <c r="C130" s="222"/>
      <c r="D130" s="222"/>
      <c r="E130" s="222"/>
      <c r="F130" s="222"/>
      <c r="G130" s="222"/>
      <c r="H130" s="222"/>
      <c r="I130" s="222"/>
      <c r="J130" s="222"/>
      <c r="K130" s="222"/>
      <c r="L130" s="222"/>
      <c r="M130" s="223"/>
      <c r="N130" s="223"/>
      <c r="O130" s="223"/>
      <c r="P130" s="223"/>
      <c r="Q130" s="222"/>
      <c r="R130" s="222"/>
      <c r="S130" s="222"/>
      <c r="T130" s="222"/>
      <c r="U130" s="222"/>
      <c r="V130" s="222"/>
      <c r="W130" s="222"/>
      <c r="X130" s="222"/>
      <c r="Y130" s="222"/>
      <c r="Z130" s="222"/>
      <c r="AA130" s="222"/>
      <c r="AB130" s="222"/>
      <c r="AC130" s="222"/>
      <c r="AD130" s="222"/>
      <c r="AE130" s="222"/>
      <c r="AF130" s="222"/>
      <c r="AG130" s="222"/>
      <c r="AH130" s="222"/>
      <c r="AI130" s="222"/>
      <c r="AJ130" s="222"/>
    </row>
    <row r="131" spans="1:36" ht="21.75" hidden="1" customHeight="1">
      <c r="A131" s="229" t="s">
        <v>1475</v>
      </c>
      <c r="B131" s="222"/>
      <c r="C131" s="222"/>
      <c r="D131" s="222"/>
      <c r="E131" s="222"/>
      <c r="F131" s="222"/>
      <c r="G131" s="222"/>
      <c r="H131" s="222"/>
      <c r="I131" s="222"/>
      <c r="J131" s="222"/>
      <c r="K131" s="222"/>
      <c r="L131" s="222"/>
      <c r="M131" s="223"/>
      <c r="N131" s="223"/>
      <c r="O131" s="223"/>
      <c r="P131" s="223"/>
      <c r="Q131" s="222"/>
      <c r="R131" s="222"/>
      <c r="S131" s="222"/>
      <c r="T131" s="222"/>
      <c r="U131" s="222"/>
      <c r="V131" s="222"/>
      <c r="W131" s="222"/>
      <c r="X131" s="222"/>
      <c r="Y131" s="222"/>
      <c r="Z131" s="222"/>
      <c r="AA131" s="222"/>
      <c r="AB131" s="222"/>
      <c r="AC131" s="222"/>
      <c r="AD131" s="222"/>
      <c r="AE131" s="222"/>
      <c r="AF131" s="222"/>
      <c r="AG131" s="222"/>
      <c r="AH131" s="222"/>
      <c r="AI131" s="222"/>
      <c r="AJ131" s="222"/>
    </row>
    <row r="132" spans="1:36" ht="21.75" hidden="1" customHeight="1">
      <c r="A132" s="229" t="s">
        <v>1476</v>
      </c>
      <c r="B132" s="222"/>
      <c r="C132" s="222"/>
      <c r="D132" s="222"/>
      <c r="E132" s="222"/>
      <c r="F132" s="222"/>
      <c r="G132" s="222"/>
      <c r="H132" s="222"/>
      <c r="I132" s="222"/>
      <c r="J132" s="222"/>
      <c r="K132" s="222"/>
      <c r="L132" s="222"/>
      <c r="M132" s="223"/>
      <c r="N132" s="223"/>
      <c r="O132" s="223"/>
      <c r="P132" s="223"/>
      <c r="Q132" s="222"/>
      <c r="R132" s="222"/>
      <c r="S132" s="222"/>
      <c r="T132" s="222"/>
      <c r="U132" s="222"/>
      <c r="V132" s="222"/>
      <c r="W132" s="222"/>
      <c r="X132" s="222"/>
      <c r="Y132" s="222"/>
      <c r="Z132" s="222"/>
      <c r="AA132" s="222"/>
      <c r="AB132" s="222"/>
      <c r="AC132" s="222"/>
      <c r="AD132" s="222"/>
      <c r="AE132" s="222"/>
      <c r="AF132" s="222"/>
      <c r="AG132" s="222"/>
      <c r="AH132" s="222"/>
      <c r="AI132" s="222"/>
      <c r="AJ132" s="222"/>
    </row>
    <row r="133" spans="1:36" ht="21.75" hidden="1" customHeight="1">
      <c r="A133" s="229" t="s">
        <v>1477</v>
      </c>
      <c r="B133" s="222"/>
      <c r="C133" s="222"/>
      <c r="D133" s="222"/>
      <c r="E133" s="222"/>
      <c r="F133" s="222"/>
      <c r="G133" s="222"/>
      <c r="H133" s="222"/>
      <c r="I133" s="222"/>
      <c r="J133" s="222"/>
      <c r="K133" s="222"/>
      <c r="L133" s="222"/>
      <c r="M133" s="223"/>
      <c r="N133" s="223"/>
      <c r="O133" s="223"/>
      <c r="P133" s="223"/>
      <c r="Q133" s="222"/>
      <c r="R133" s="222"/>
      <c r="S133" s="222"/>
      <c r="T133" s="222"/>
      <c r="U133" s="222"/>
      <c r="V133" s="222"/>
      <c r="W133" s="222"/>
      <c r="X133" s="222"/>
      <c r="Y133" s="222"/>
      <c r="Z133" s="222"/>
      <c r="AA133" s="222"/>
      <c r="AB133" s="222"/>
      <c r="AC133" s="222"/>
      <c r="AD133" s="222"/>
      <c r="AE133" s="222"/>
      <c r="AF133" s="222"/>
      <c r="AG133" s="222"/>
      <c r="AH133" s="222"/>
      <c r="AI133" s="222"/>
      <c r="AJ133" s="222"/>
    </row>
    <row r="134" spans="1:36" ht="21.75" hidden="1" customHeight="1">
      <c r="A134" s="229" t="s">
        <v>1478</v>
      </c>
      <c r="B134" s="222"/>
      <c r="C134" s="222"/>
      <c r="D134" s="222"/>
      <c r="E134" s="222"/>
      <c r="F134" s="222"/>
      <c r="G134" s="222"/>
      <c r="H134" s="222"/>
      <c r="I134" s="222"/>
      <c r="J134" s="222"/>
      <c r="K134" s="222"/>
      <c r="L134" s="222"/>
      <c r="M134" s="223"/>
      <c r="N134" s="223"/>
      <c r="O134" s="223"/>
      <c r="P134" s="223"/>
      <c r="Q134" s="222"/>
      <c r="R134" s="222"/>
      <c r="S134" s="222"/>
      <c r="T134" s="222"/>
      <c r="U134" s="222"/>
      <c r="V134" s="222"/>
      <c r="W134" s="222"/>
      <c r="X134" s="222"/>
      <c r="Y134" s="222"/>
      <c r="Z134" s="222"/>
      <c r="AA134" s="222"/>
      <c r="AB134" s="222"/>
      <c r="AC134" s="222"/>
      <c r="AD134" s="222"/>
      <c r="AE134" s="222"/>
      <c r="AF134" s="222"/>
      <c r="AG134" s="222"/>
      <c r="AH134" s="222"/>
      <c r="AI134" s="222"/>
      <c r="AJ134" s="222"/>
    </row>
    <row r="135" spans="1:36" ht="21.75" hidden="1" customHeight="1">
      <c r="A135" s="229" t="s">
        <v>1479</v>
      </c>
      <c r="B135" s="222"/>
      <c r="C135" s="222"/>
      <c r="D135" s="222"/>
      <c r="E135" s="222"/>
      <c r="F135" s="222"/>
      <c r="G135" s="222"/>
      <c r="H135" s="222"/>
      <c r="I135" s="222"/>
      <c r="J135" s="222"/>
      <c r="K135" s="222"/>
      <c r="L135" s="222"/>
      <c r="M135" s="223"/>
      <c r="N135" s="223"/>
      <c r="O135" s="223"/>
      <c r="P135" s="223"/>
      <c r="Q135" s="222"/>
      <c r="R135" s="222"/>
      <c r="S135" s="222"/>
      <c r="T135" s="222"/>
      <c r="U135" s="222"/>
      <c r="V135" s="222"/>
      <c r="W135" s="222"/>
      <c r="X135" s="222"/>
      <c r="Y135" s="222"/>
      <c r="Z135" s="222"/>
      <c r="AA135" s="222"/>
      <c r="AB135" s="222"/>
      <c r="AC135" s="222"/>
      <c r="AD135" s="222"/>
      <c r="AE135" s="222"/>
      <c r="AF135" s="222"/>
      <c r="AG135" s="222"/>
      <c r="AH135" s="222"/>
      <c r="AI135" s="222"/>
      <c r="AJ135" s="222"/>
    </row>
    <row r="136" spans="1:36" ht="21.75" hidden="1" customHeight="1">
      <c r="A136" s="229" t="s">
        <v>1480</v>
      </c>
      <c r="B136" s="222"/>
      <c r="C136" s="222"/>
      <c r="D136" s="222"/>
      <c r="E136" s="222"/>
      <c r="F136" s="222"/>
      <c r="G136" s="222"/>
      <c r="H136" s="222"/>
      <c r="I136" s="222"/>
      <c r="J136" s="222"/>
      <c r="K136" s="222"/>
      <c r="L136" s="222"/>
      <c r="M136" s="223"/>
      <c r="N136" s="223"/>
      <c r="O136" s="223"/>
      <c r="P136" s="223"/>
      <c r="Q136" s="222"/>
      <c r="R136" s="222"/>
      <c r="S136" s="222"/>
      <c r="T136" s="222"/>
      <c r="U136" s="222"/>
      <c r="V136" s="222"/>
      <c r="W136" s="222"/>
      <c r="X136" s="222"/>
      <c r="Y136" s="222"/>
      <c r="Z136" s="222"/>
      <c r="AA136" s="222"/>
      <c r="AB136" s="222"/>
      <c r="AC136" s="222"/>
      <c r="AD136" s="222"/>
      <c r="AE136" s="222"/>
      <c r="AF136" s="222"/>
      <c r="AG136" s="222"/>
      <c r="AH136" s="222"/>
      <c r="AI136" s="222"/>
      <c r="AJ136" s="222"/>
    </row>
    <row r="137" spans="1:36" ht="21.75" hidden="1" customHeight="1">
      <c r="A137" s="219" t="s">
        <v>1948</v>
      </c>
      <c r="B137" s="222"/>
      <c r="C137" s="222"/>
      <c r="D137" s="222"/>
      <c r="E137" s="222"/>
      <c r="F137" s="222"/>
      <c r="G137" s="222"/>
      <c r="H137" s="222"/>
      <c r="I137" s="222"/>
      <c r="J137" s="222"/>
      <c r="K137" s="222"/>
      <c r="L137" s="222"/>
      <c r="M137" s="223"/>
      <c r="N137" s="223"/>
      <c r="O137" s="223"/>
      <c r="P137" s="223"/>
      <c r="Q137" s="222"/>
      <c r="R137" s="222"/>
      <c r="S137" s="222"/>
      <c r="T137" s="222"/>
      <c r="U137" s="222"/>
      <c r="V137" s="222"/>
      <c r="W137" s="222"/>
      <c r="X137" s="222"/>
      <c r="Y137" s="222"/>
      <c r="Z137" s="222"/>
      <c r="AA137" s="222"/>
      <c r="AB137" s="222"/>
      <c r="AC137" s="222"/>
      <c r="AD137" s="222"/>
      <c r="AE137" s="222"/>
      <c r="AF137" s="222"/>
      <c r="AG137" s="222"/>
      <c r="AH137" s="222"/>
      <c r="AI137" s="222"/>
      <c r="AJ137" s="222"/>
    </row>
    <row r="138" spans="1:36" ht="21.75" hidden="1" customHeight="1">
      <c r="A138" s="221" t="s">
        <v>1949</v>
      </c>
      <c r="B138" s="222"/>
      <c r="C138" s="222"/>
      <c r="D138" s="222"/>
      <c r="E138" s="222"/>
      <c r="F138" s="222"/>
      <c r="G138" s="222"/>
      <c r="H138" s="222"/>
      <c r="I138" s="222"/>
      <c r="J138" s="222"/>
      <c r="K138" s="222"/>
      <c r="L138" s="222"/>
      <c r="M138" s="223"/>
      <c r="N138" s="223"/>
      <c r="O138" s="223"/>
      <c r="P138" s="223"/>
      <c r="Q138" s="222"/>
      <c r="R138" s="222"/>
      <c r="S138" s="222"/>
      <c r="T138" s="222"/>
      <c r="U138" s="222"/>
      <c r="V138" s="222"/>
      <c r="W138" s="222"/>
      <c r="X138" s="222"/>
      <c r="Y138" s="222"/>
      <c r="Z138" s="222"/>
      <c r="AA138" s="222"/>
      <c r="AB138" s="222"/>
      <c r="AC138" s="222"/>
      <c r="AD138" s="222"/>
      <c r="AE138" s="222"/>
      <c r="AF138" s="222"/>
      <c r="AG138" s="222"/>
      <c r="AH138" s="222"/>
      <c r="AI138" s="222"/>
      <c r="AJ138" s="222"/>
    </row>
    <row r="139" spans="1:36" ht="21.75" hidden="1" customHeight="1">
      <c r="A139" s="221" t="s">
        <v>2006</v>
      </c>
      <c r="B139" s="222"/>
      <c r="C139" s="222"/>
      <c r="D139" s="222"/>
      <c r="E139" s="222"/>
      <c r="F139" s="222"/>
      <c r="G139" s="222"/>
      <c r="H139" s="222"/>
      <c r="I139" s="222"/>
      <c r="J139" s="222"/>
      <c r="K139" s="222"/>
      <c r="L139" s="222"/>
      <c r="M139" s="223"/>
      <c r="N139" s="223"/>
      <c r="O139" s="223"/>
      <c r="P139" s="223"/>
      <c r="Q139" s="222"/>
      <c r="R139" s="222"/>
      <c r="S139" s="222"/>
      <c r="T139" s="222"/>
      <c r="U139" s="222"/>
      <c r="V139" s="222"/>
      <c r="W139" s="222"/>
      <c r="X139" s="222"/>
      <c r="Y139" s="222"/>
      <c r="Z139" s="222"/>
      <c r="AA139" s="222"/>
      <c r="AB139" s="222"/>
      <c r="AC139" s="222"/>
      <c r="AD139" s="222"/>
      <c r="AE139" s="222"/>
      <c r="AF139" s="222"/>
      <c r="AG139" s="222"/>
      <c r="AH139" s="222"/>
      <c r="AI139" s="222"/>
      <c r="AJ139" s="222"/>
    </row>
    <row r="140" spans="1:36" ht="21.75" hidden="1" customHeight="1">
      <c r="A140" s="221" t="s">
        <v>1481</v>
      </c>
      <c r="B140" s="222"/>
      <c r="C140" s="222"/>
      <c r="D140" s="222"/>
      <c r="E140" s="222"/>
      <c r="F140" s="222"/>
      <c r="G140" s="222"/>
      <c r="H140" s="222"/>
      <c r="I140" s="222"/>
      <c r="J140" s="222"/>
      <c r="K140" s="222"/>
      <c r="L140" s="222"/>
      <c r="M140" s="223"/>
      <c r="N140" s="223"/>
      <c r="O140" s="223"/>
      <c r="P140" s="223"/>
      <c r="Q140" s="222"/>
      <c r="R140" s="222"/>
      <c r="S140" s="222"/>
      <c r="T140" s="222"/>
      <c r="U140" s="222"/>
      <c r="V140" s="222"/>
      <c r="W140" s="222"/>
      <c r="X140" s="222"/>
      <c r="Y140" s="222"/>
      <c r="Z140" s="222"/>
      <c r="AA140" s="222"/>
      <c r="AB140" s="222"/>
      <c r="AC140" s="222"/>
      <c r="AD140" s="222"/>
      <c r="AE140" s="222"/>
      <c r="AF140" s="222"/>
      <c r="AG140" s="222"/>
      <c r="AH140" s="222"/>
      <c r="AI140" s="222"/>
      <c r="AJ140" s="222"/>
    </row>
    <row r="141" spans="1:36" ht="21.75" hidden="1" customHeight="1">
      <c r="A141" s="221" t="s">
        <v>1482</v>
      </c>
      <c r="B141" s="222"/>
      <c r="C141" s="222"/>
      <c r="D141" s="222"/>
      <c r="E141" s="222"/>
      <c r="F141" s="222"/>
      <c r="G141" s="222"/>
      <c r="H141" s="222"/>
      <c r="I141" s="222"/>
      <c r="J141" s="222"/>
      <c r="K141" s="222"/>
      <c r="L141" s="222"/>
      <c r="M141" s="223"/>
      <c r="N141" s="223"/>
      <c r="O141" s="223"/>
      <c r="P141" s="223"/>
      <c r="Q141" s="222"/>
      <c r="R141" s="222"/>
      <c r="S141" s="222"/>
      <c r="T141" s="222"/>
      <c r="U141" s="222"/>
      <c r="V141" s="222"/>
      <c r="W141" s="222"/>
      <c r="X141" s="222"/>
      <c r="Y141" s="222"/>
      <c r="Z141" s="222"/>
      <c r="AA141" s="222"/>
      <c r="AB141" s="222"/>
      <c r="AC141" s="222"/>
      <c r="AD141" s="222"/>
      <c r="AE141" s="222"/>
      <c r="AF141" s="222"/>
      <c r="AG141" s="222"/>
      <c r="AH141" s="222"/>
      <c r="AI141" s="222"/>
      <c r="AJ141" s="222"/>
    </row>
    <row r="142" spans="1:36" ht="21.75" hidden="1" customHeight="1">
      <c r="A142" s="221" t="s">
        <v>1950</v>
      </c>
      <c r="B142" s="222"/>
      <c r="C142" s="222"/>
      <c r="D142" s="222"/>
      <c r="E142" s="222"/>
      <c r="F142" s="222"/>
      <c r="G142" s="222"/>
      <c r="H142" s="222"/>
      <c r="I142" s="222"/>
      <c r="J142" s="222"/>
      <c r="K142" s="222"/>
      <c r="L142" s="222"/>
      <c r="M142" s="223"/>
      <c r="N142" s="223"/>
      <c r="O142" s="223"/>
      <c r="P142" s="223"/>
      <c r="Q142" s="222"/>
      <c r="R142" s="222"/>
      <c r="S142" s="222"/>
      <c r="T142" s="222"/>
      <c r="U142" s="222"/>
      <c r="V142" s="222"/>
      <c r="W142" s="222"/>
      <c r="X142" s="222"/>
      <c r="Y142" s="222"/>
      <c r="Z142" s="222"/>
      <c r="AA142" s="222"/>
      <c r="AB142" s="222"/>
      <c r="AC142" s="222"/>
      <c r="AD142" s="222"/>
      <c r="AE142" s="222"/>
      <c r="AF142" s="222"/>
      <c r="AG142" s="222"/>
      <c r="AH142" s="222"/>
      <c r="AI142" s="222"/>
      <c r="AJ142" s="222"/>
    </row>
    <row r="143" spans="1:36" ht="21.75" hidden="1" customHeight="1">
      <c r="A143" s="221" t="s">
        <v>1483</v>
      </c>
      <c r="B143" s="222"/>
      <c r="C143" s="222"/>
      <c r="D143" s="222"/>
      <c r="E143" s="222"/>
      <c r="F143" s="222"/>
      <c r="G143" s="222"/>
      <c r="H143" s="222"/>
      <c r="I143" s="222"/>
      <c r="J143" s="222"/>
      <c r="K143" s="222"/>
      <c r="L143" s="222"/>
      <c r="M143" s="223"/>
      <c r="N143" s="223"/>
      <c r="O143" s="223"/>
      <c r="P143" s="223"/>
      <c r="Q143" s="222"/>
      <c r="R143" s="222"/>
      <c r="S143" s="222"/>
      <c r="T143" s="222"/>
      <c r="U143" s="222"/>
      <c r="V143" s="222"/>
      <c r="W143" s="222"/>
      <c r="X143" s="222"/>
      <c r="Y143" s="222"/>
      <c r="Z143" s="222"/>
      <c r="AA143" s="222"/>
      <c r="AB143" s="222"/>
      <c r="AC143" s="222"/>
      <c r="AD143" s="222"/>
      <c r="AE143" s="222"/>
      <c r="AF143" s="222"/>
      <c r="AG143" s="222"/>
      <c r="AH143" s="222"/>
      <c r="AI143" s="222"/>
      <c r="AJ143" s="222"/>
    </row>
    <row r="144" spans="1:36" ht="21.75" hidden="1" customHeight="1">
      <c r="A144" s="221" t="s">
        <v>1484</v>
      </c>
      <c r="B144" s="222"/>
      <c r="C144" s="222"/>
      <c r="D144" s="222"/>
      <c r="E144" s="222"/>
      <c r="F144" s="222"/>
      <c r="G144" s="222"/>
      <c r="H144" s="222"/>
      <c r="I144" s="222"/>
      <c r="J144" s="222"/>
      <c r="K144" s="222"/>
      <c r="L144" s="222"/>
      <c r="M144" s="223"/>
      <c r="N144" s="223"/>
      <c r="O144" s="223"/>
      <c r="P144" s="223"/>
      <c r="Q144" s="222"/>
      <c r="R144" s="222"/>
      <c r="S144" s="222"/>
      <c r="T144" s="222"/>
      <c r="U144" s="222"/>
      <c r="V144" s="222"/>
      <c r="W144" s="222"/>
      <c r="X144" s="222"/>
      <c r="Y144" s="222"/>
      <c r="Z144" s="222"/>
      <c r="AA144" s="222"/>
      <c r="AB144" s="222"/>
      <c r="AC144" s="222"/>
      <c r="AD144" s="222"/>
      <c r="AE144" s="222"/>
      <c r="AF144" s="222"/>
      <c r="AG144" s="222"/>
      <c r="AH144" s="222"/>
      <c r="AI144" s="222"/>
      <c r="AJ144" s="222"/>
    </row>
    <row r="145" spans="1:36" ht="21.75" hidden="1" customHeight="1">
      <c r="A145" s="221" t="s">
        <v>1485</v>
      </c>
      <c r="B145" s="222"/>
      <c r="C145" s="222"/>
      <c r="D145" s="222"/>
      <c r="E145" s="222"/>
      <c r="F145" s="222"/>
      <c r="G145" s="222"/>
      <c r="H145" s="222"/>
      <c r="I145" s="222"/>
      <c r="J145" s="222"/>
      <c r="K145" s="222"/>
      <c r="L145" s="222"/>
      <c r="M145" s="223"/>
      <c r="N145" s="223"/>
      <c r="O145" s="223"/>
      <c r="P145" s="223"/>
      <c r="Q145" s="222"/>
      <c r="R145" s="222"/>
      <c r="S145" s="222"/>
      <c r="T145" s="222"/>
      <c r="U145" s="222"/>
      <c r="V145" s="222"/>
      <c r="W145" s="222"/>
      <c r="X145" s="222"/>
      <c r="Y145" s="222"/>
      <c r="Z145" s="222"/>
      <c r="AA145" s="222"/>
      <c r="AB145" s="222"/>
      <c r="AC145" s="222"/>
      <c r="AD145" s="222"/>
      <c r="AE145" s="222"/>
      <c r="AF145" s="222"/>
      <c r="AG145" s="222"/>
      <c r="AH145" s="222"/>
      <c r="AI145" s="222"/>
      <c r="AJ145" s="222"/>
    </row>
    <row r="146" spans="1:36" ht="21.75" hidden="1" customHeight="1">
      <c r="A146" s="221" t="s">
        <v>1486</v>
      </c>
      <c r="B146" s="222"/>
      <c r="C146" s="222"/>
      <c r="D146" s="222"/>
      <c r="E146" s="222"/>
      <c r="F146" s="222"/>
      <c r="G146" s="222"/>
      <c r="H146" s="222"/>
      <c r="I146" s="222"/>
      <c r="J146" s="222"/>
      <c r="K146" s="222"/>
      <c r="L146" s="222"/>
      <c r="M146" s="223"/>
      <c r="N146" s="223"/>
      <c r="O146" s="223"/>
      <c r="P146" s="223"/>
      <c r="Q146" s="222"/>
      <c r="R146" s="222"/>
      <c r="S146" s="222"/>
      <c r="T146" s="222"/>
      <c r="U146" s="222"/>
      <c r="V146" s="222"/>
      <c r="W146" s="222"/>
      <c r="X146" s="222"/>
      <c r="Y146" s="222"/>
      <c r="Z146" s="222"/>
      <c r="AA146" s="222"/>
      <c r="AB146" s="222"/>
      <c r="AC146" s="222"/>
      <c r="AD146" s="222"/>
      <c r="AE146" s="222"/>
      <c r="AF146" s="222"/>
      <c r="AG146" s="222"/>
      <c r="AH146" s="222"/>
      <c r="AI146" s="222"/>
      <c r="AJ146" s="222"/>
    </row>
    <row r="147" spans="1:36" ht="21.75" hidden="1" customHeight="1">
      <c r="A147" s="221" t="s">
        <v>1487</v>
      </c>
      <c r="B147" s="222"/>
      <c r="C147" s="222"/>
      <c r="D147" s="222"/>
      <c r="E147" s="222"/>
      <c r="F147" s="222"/>
      <c r="G147" s="222"/>
      <c r="H147" s="222"/>
      <c r="I147" s="222"/>
      <c r="J147" s="222"/>
      <c r="K147" s="222"/>
      <c r="L147" s="222"/>
      <c r="M147" s="223"/>
      <c r="N147" s="223"/>
      <c r="O147" s="223"/>
      <c r="P147" s="223"/>
      <c r="Q147" s="222"/>
      <c r="R147" s="222"/>
      <c r="S147" s="222"/>
      <c r="T147" s="222"/>
      <c r="U147" s="222"/>
      <c r="V147" s="222"/>
      <c r="W147" s="222"/>
      <c r="X147" s="222"/>
      <c r="Y147" s="222"/>
      <c r="Z147" s="222"/>
      <c r="AA147" s="222"/>
      <c r="AB147" s="222"/>
      <c r="AC147" s="222"/>
      <c r="AD147" s="222"/>
      <c r="AE147" s="222"/>
      <c r="AF147" s="222"/>
      <c r="AG147" s="222"/>
      <c r="AH147" s="222"/>
      <c r="AI147" s="222"/>
      <c r="AJ147" s="222"/>
    </row>
    <row r="148" spans="1:36" ht="21.75" hidden="1" customHeight="1">
      <c r="A148" s="221" t="s">
        <v>1488</v>
      </c>
      <c r="B148" s="222"/>
      <c r="C148" s="222"/>
      <c r="D148" s="222"/>
      <c r="E148" s="222"/>
      <c r="F148" s="222"/>
      <c r="G148" s="222"/>
      <c r="H148" s="222"/>
      <c r="I148" s="222"/>
      <c r="J148" s="222"/>
      <c r="K148" s="222"/>
      <c r="L148" s="222"/>
      <c r="M148" s="223"/>
      <c r="N148" s="223"/>
      <c r="O148" s="223"/>
      <c r="P148" s="223"/>
      <c r="Q148" s="222"/>
      <c r="R148" s="222"/>
      <c r="S148" s="222"/>
      <c r="T148" s="222"/>
      <c r="U148" s="222"/>
      <c r="V148" s="222"/>
      <c r="W148" s="222"/>
      <c r="X148" s="222"/>
      <c r="Y148" s="222"/>
      <c r="Z148" s="222"/>
      <c r="AA148" s="222"/>
      <c r="AB148" s="222"/>
      <c r="AC148" s="222"/>
      <c r="AD148" s="222"/>
      <c r="AE148" s="222"/>
      <c r="AF148" s="222"/>
      <c r="AG148" s="222"/>
      <c r="AH148" s="222"/>
      <c r="AI148" s="222"/>
      <c r="AJ148" s="222"/>
    </row>
    <row r="149" spans="1:36" ht="21.75" hidden="1" customHeight="1">
      <c r="A149" s="221" t="s">
        <v>1489</v>
      </c>
      <c r="B149" s="222"/>
      <c r="C149" s="222"/>
      <c r="D149" s="222"/>
      <c r="E149" s="222"/>
      <c r="F149" s="222"/>
      <c r="G149" s="222"/>
      <c r="H149" s="222"/>
      <c r="I149" s="222"/>
      <c r="J149" s="222"/>
      <c r="K149" s="222"/>
      <c r="L149" s="222"/>
      <c r="M149" s="223"/>
      <c r="N149" s="223"/>
      <c r="O149" s="223"/>
      <c r="P149" s="223"/>
      <c r="Q149" s="222"/>
      <c r="R149" s="222"/>
      <c r="S149" s="222"/>
      <c r="T149" s="222"/>
      <c r="U149" s="222"/>
      <c r="V149" s="222"/>
      <c r="W149" s="222"/>
      <c r="X149" s="222"/>
      <c r="Y149" s="222"/>
      <c r="Z149" s="222"/>
      <c r="AA149" s="222"/>
      <c r="AB149" s="222"/>
      <c r="AC149" s="222"/>
      <c r="AD149" s="222"/>
      <c r="AE149" s="222"/>
      <c r="AF149" s="222"/>
      <c r="AG149" s="222"/>
      <c r="AH149" s="222"/>
      <c r="AI149" s="222"/>
      <c r="AJ149" s="222"/>
    </row>
    <row r="150" spans="1:36" ht="21.75" hidden="1" customHeight="1">
      <c r="A150" s="221" t="s">
        <v>1490</v>
      </c>
      <c r="B150" s="222"/>
      <c r="C150" s="222"/>
      <c r="D150" s="222"/>
      <c r="E150" s="222"/>
      <c r="F150" s="222"/>
      <c r="G150" s="222"/>
      <c r="H150" s="222"/>
      <c r="I150" s="222"/>
      <c r="J150" s="222"/>
      <c r="K150" s="222"/>
      <c r="L150" s="222"/>
      <c r="M150" s="223"/>
      <c r="N150" s="223"/>
      <c r="O150" s="223"/>
      <c r="P150" s="223"/>
      <c r="Q150" s="222"/>
      <c r="R150" s="222"/>
      <c r="S150" s="222"/>
      <c r="T150" s="222"/>
      <c r="U150" s="222"/>
      <c r="V150" s="222"/>
      <c r="W150" s="222"/>
      <c r="X150" s="222"/>
      <c r="Y150" s="222"/>
      <c r="Z150" s="222"/>
      <c r="AA150" s="222"/>
      <c r="AB150" s="222"/>
      <c r="AC150" s="222"/>
      <c r="AD150" s="222"/>
      <c r="AE150" s="222"/>
      <c r="AF150" s="222"/>
      <c r="AG150" s="222"/>
      <c r="AH150" s="222"/>
      <c r="AI150" s="222"/>
      <c r="AJ150" s="222"/>
    </row>
    <row r="151" spans="1:36" ht="21.75" hidden="1" customHeight="1">
      <c r="A151" s="221" t="s">
        <v>1491</v>
      </c>
      <c r="B151" s="222"/>
      <c r="C151" s="222"/>
      <c r="D151" s="222"/>
      <c r="E151" s="222"/>
      <c r="F151" s="222"/>
      <c r="G151" s="222"/>
      <c r="H151" s="222"/>
      <c r="I151" s="222"/>
      <c r="J151" s="222"/>
      <c r="K151" s="222"/>
      <c r="L151" s="222"/>
      <c r="M151" s="223"/>
      <c r="N151" s="223"/>
      <c r="O151" s="223"/>
      <c r="P151" s="223"/>
      <c r="Q151" s="222"/>
      <c r="R151" s="222"/>
      <c r="S151" s="222"/>
      <c r="T151" s="222"/>
      <c r="U151" s="222"/>
      <c r="V151" s="222"/>
      <c r="W151" s="222"/>
      <c r="X151" s="222"/>
      <c r="Y151" s="222"/>
      <c r="Z151" s="222"/>
      <c r="AA151" s="222"/>
      <c r="AB151" s="222"/>
      <c r="AC151" s="222"/>
      <c r="AD151" s="222"/>
      <c r="AE151" s="222"/>
      <c r="AF151" s="222"/>
      <c r="AG151" s="222"/>
      <c r="AH151" s="222"/>
      <c r="AI151" s="222"/>
      <c r="AJ151" s="222"/>
    </row>
  </sheetData>
  <mergeCells count="5">
    <mergeCell ref="A2:AJ2"/>
    <mergeCell ref="A3:AL3"/>
    <mergeCell ref="A4:A5"/>
    <mergeCell ref="B4:B5"/>
    <mergeCell ref="C4:AL4"/>
  </mergeCells>
  <phoneticPr fontId="13" type="noConversion"/>
  <printOptions horizontalCentered="1"/>
  <pageMargins left="0.47244094488188981" right="0.47244094488188981" top="0.59055118110236227" bottom="0.47244094488188981"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W151"/>
  <sheetViews>
    <sheetView showGridLines="0" showZeros="0" workbookViewId="0">
      <selection activeCell="O46" sqref="O46"/>
    </sheetView>
  </sheetViews>
  <sheetFormatPr defaultColWidth="5.75" defaultRowHeight="14.25"/>
  <cols>
    <col min="1" max="1" width="12.875" style="116" customWidth="1"/>
    <col min="2" max="10" width="7.5" style="74" customWidth="1"/>
    <col min="11" max="11" width="7.5" style="75" customWidth="1"/>
    <col min="12" max="15" width="7.5" style="74" customWidth="1"/>
    <col min="16" max="16" width="7.5" style="75" customWidth="1"/>
    <col min="17" max="22" width="7.5" style="74" customWidth="1"/>
    <col min="23" max="23" width="10.75" style="74" customWidth="1"/>
    <col min="24" max="256" width="5.75" style="74"/>
    <col min="257" max="257" width="12.875" style="74" customWidth="1"/>
    <col min="258" max="278" width="7.5" style="74" customWidth="1"/>
    <col min="279" max="279" width="10.75" style="74" customWidth="1"/>
    <col min="280" max="512" width="5.75" style="74"/>
    <col min="513" max="513" width="12.875" style="74" customWidth="1"/>
    <col min="514" max="534" width="7.5" style="74" customWidth="1"/>
    <col min="535" max="535" width="10.75" style="74" customWidth="1"/>
    <col min="536" max="768" width="5.75" style="74"/>
    <col min="769" max="769" width="12.875" style="74" customWidth="1"/>
    <col min="770" max="790" width="7.5" style="74" customWidth="1"/>
    <col min="791" max="791" width="10.75" style="74" customWidth="1"/>
    <col min="792" max="1024" width="5.75" style="74"/>
    <col min="1025" max="1025" width="12.875" style="74" customWidth="1"/>
    <col min="1026" max="1046" width="7.5" style="74" customWidth="1"/>
    <col min="1047" max="1047" width="10.75" style="74" customWidth="1"/>
    <col min="1048" max="1280" width="5.75" style="74"/>
    <col min="1281" max="1281" width="12.875" style="74" customWidth="1"/>
    <col min="1282" max="1302" width="7.5" style="74" customWidth="1"/>
    <col min="1303" max="1303" width="10.75" style="74" customWidth="1"/>
    <col min="1304" max="1536" width="5.75" style="74"/>
    <col min="1537" max="1537" width="12.875" style="74" customWidth="1"/>
    <col min="1538" max="1558" width="7.5" style="74" customWidth="1"/>
    <col min="1559" max="1559" width="10.75" style="74" customWidth="1"/>
    <col min="1560" max="1792" width="5.75" style="74"/>
    <col min="1793" max="1793" width="12.875" style="74" customWidth="1"/>
    <col min="1794" max="1814" width="7.5" style="74" customWidth="1"/>
    <col min="1815" max="1815" width="10.75" style="74" customWidth="1"/>
    <col min="1816" max="2048" width="5.75" style="74"/>
    <col min="2049" max="2049" width="12.875" style="74" customWidth="1"/>
    <col min="2050" max="2070" width="7.5" style="74" customWidth="1"/>
    <col min="2071" max="2071" width="10.75" style="74" customWidth="1"/>
    <col min="2072" max="2304" width="5.75" style="74"/>
    <col min="2305" max="2305" width="12.875" style="74" customWidth="1"/>
    <col min="2306" max="2326" width="7.5" style="74" customWidth="1"/>
    <col min="2327" max="2327" width="10.75" style="74" customWidth="1"/>
    <col min="2328" max="2560" width="5.75" style="74"/>
    <col min="2561" max="2561" width="12.875" style="74" customWidth="1"/>
    <col min="2562" max="2582" width="7.5" style="74" customWidth="1"/>
    <col min="2583" max="2583" width="10.75" style="74" customWidth="1"/>
    <col min="2584" max="2816" width="5.75" style="74"/>
    <col min="2817" max="2817" width="12.875" style="74" customWidth="1"/>
    <col min="2818" max="2838" width="7.5" style="74" customWidth="1"/>
    <col min="2839" max="2839" width="10.75" style="74" customWidth="1"/>
    <col min="2840" max="3072" width="5.75" style="74"/>
    <col min="3073" max="3073" width="12.875" style="74" customWidth="1"/>
    <col min="3074" max="3094" width="7.5" style="74" customWidth="1"/>
    <col min="3095" max="3095" width="10.75" style="74" customWidth="1"/>
    <col min="3096" max="3328" width="5.75" style="74"/>
    <col min="3329" max="3329" width="12.875" style="74" customWidth="1"/>
    <col min="3330" max="3350" width="7.5" style="74" customWidth="1"/>
    <col min="3351" max="3351" width="10.75" style="74" customWidth="1"/>
    <col min="3352" max="3584" width="5.75" style="74"/>
    <col min="3585" max="3585" width="12.875" style="74" customWidth="1"/>
    <col min="3586" max="3606" width="7.5" style="74" customWidth="1"/>
    <col min="3607" max="3607" width="10.75" style="74" customWidth="1"/>
    <col min="3608" max="3840" width="5.75" style="74"/>
    <col min="3841" max="3841" width="12.875" style="74" customWidth="1"/>
    <col min="3842" max="3862" width="7.5" style="74" customWidth="1"/>
    <col min="3863" max="3863" width="10.75" style="74" customWidth="1"/>
    <col min="3864" max="4096" width="5.75" style="74"/>
    <col min="4097" max="4097" width="12.875" style="74" customWidth="1"/>
    <col min="4098" max="4118" width="7.5" style="74" customWidth="1"/>
    <col min="4119" max="4119" width="10.75" style="74" customWidth="1"/>
    <col min="4120" max="4352" width="5.75" style="74"/>
    <col min="4353" max="4353" width="12.875" style="74" customWidth="1"/>
    <col min="4354" max="4374" width="7.5" style="74" customWidth="1"/>
    <col min="4375" max="4375" width="10.75" style="74" customWidth="1"/>
    <col min="4376" max="4608" width="5.75" style="74"/>
    <col min="4609" max="4609" width="12.875" style="74" customWidth="1"/>
    <col min="4610" max="4630" width="7.5" style="74" customWidth="1"/>
    <col min="4631" max="4631" width="10.75" style="74" customWidth="1"/>
    <col min="4632" max="4864" width="5.75" style="74"/>
    <col min="4865" max="4865" width="12.875" style="74" customWidth="1"/>
    <col min="4866" max="4886" width="7.5" style="74" customWidth="1"/>
    <col min="4887" max="4887" width="10.75" style="74" customWidth="1"/>
    <col min="4888" max="5120" width="5.75" style="74"/>
    <col min="5121" max="5121" width="12.875" style="74" customWidth="1"/>
    <col min="5122" max="5142" width="7.5" style="74" customWidth="1"/>
    <col min="5143" max="5143" width="10.75" style="74" customWidth="1"/>
    <col min="5144" max="5376" width="5.75" style="74"/>
    <col min="5377" max="5377" width="12.875" style="74" customWidth="1"/>
    <col min="5378" max="5398" width="7.5" style="74" customWidth="1"/>
    <col min="5399" max="5399" width="10.75" style="74" customWidth="1"/>
    <col min="5400" max="5632" width="5.75" style="74"/>
    <col min="5633" max="5633" width="12.875" style="74" customWidth="1"/>
    <col min="5634" max="5654" width="7.5" style="74" customWidth="1"/>
    <col min="5655" max="5655" width="10.75" style="74" customWidth="1"/>
    <col min="5656" max="5888" width="5.75" style="74"/>
    <col min="5889" max="5889" width="12.875" style="74" customWidth="1"/>
    <col min="5890" max="5910" width="7.5" style="74" customWidth="1"/>
    <col min="5911" max="5911" width="10.75" style="74" customWidth="1"/>
    <col min="5912" max="6144" width="5.75" style="74"/>
    <col min="6145" max="6145" width="12.875" style="74" customWidth="1"/>
    <col min="6146" max="6166" width="7.5" style="74" customWidth="1"/>
    <col min="6167" max="6167" width="10.75" style="74" customWidth="1"/>
    <col min="6168" max="6400" width="5.75" style="74"/>
    <col min="6401" max="6401" width="12.875" style="74" customWidth="1"/>
    <col min="6402" max="6422" width="7.5" style="74" customWidth="1"/>
    <col min="6423" max="6423" width="10.75" style="74" customWidth="1"/>
    <col min="6424" max="6656" width="5.75" style="74"/>
    <col min="6657" max="6657" width="12.875" style="74" customWidth="1"/>
    <col min="6658" max="6678" width="7.5" style="74" customWidth="1"/>
    <col min="6679" max="6679" width="10.75" style="74" customWidth="1"/>
    <col min="6680" max="6912" width="5.75" style="74"/>
    <col min="6913" max="6913" width="12.875" style="74" customWidth="1"/>
    <col min="6914" max="6934" width="7.5" style="74" customWidth="1"/>
    <col min="6935" max="6935" width="10.75" style="74" customWidth="1"/>
    <col min="6936" max="7168" width="5.75" style="74"/>
    <col min="7169" max="7169" width="12.875" style="74" customWidth="1"/>
    <col min="7170" max="7190" width="7.5" style="74" customWidth="1"/>
    <col min="7191" max="7191" width="10.75" style="74" customWidth="1"/>
    <col min="7192" max="7424" width="5.75" style="74"/>
    <col min="7425" max="7425" width="12.875" style="74" customWidth="1"/>
    <col min="7426" max="7446" width="7.5" style="74" customWidth="1"/>
    <col min="7447" max="7447" width="10.75" style="74" customWidth="1"/>
    <col min="7448" max="7680" width="5.75" style="74"/>
    <col min="7681" max="7681" width="12.875" style="74" customWidth="1"/>
    <col min="7682" max="7702" width="7.5" style="74" customWidth="1"/>
    <col min="7703" max="7703" width="10.75" style="74" customWidth="1"/>
    <col min="7704" max="7936" width="5.75" style="74"/>
    <col min="7937" max="7937" width="12.875" style="74" customWidth="1"/>
    <col min="7938" max="7958" width="7.5" style="74" customWidth="1"/>
    <col min="7959" max="7959" width="10.75" style="74" customWidth="1"/>
    <col min="7960" max="8192" width="5.75" style="74"/>
    <col min="8193" max="8193" width="12.875" style="74" customWidth="1"/>
    <col min="8194" max="8214" width="7.5" style="74" customWidth="1"/>
    <col min="8215" max="8215" width="10.75" style="74" customWidth="1"/>
    <col min="8216" max="8448" width="5.75" style="74"/>
    <col min="8449" max="8449" width="12.875" style="74" customWidth="1"/>
    <col min="8450" max="8470" width="7.5" style="74" customWidth="1"/>
    <col min="8471" max="8471" width="10.75" style="74" customWidth="1"/>
    <col min="8472" max="8704" width="5.75" style="74"/>
    <col min="8705" max="8705" width="12.875" style="74" customWidth="1"/>
    <col min="8706" max="8726" width="7.5" style="74" customWidth="1"/>
    <col min="8727" max="8727" width="10.75" style="74" customWidth="1"/>
    <col min="8728" max="8960" width="5.75" style="74"/>
    <col min="8961" max="8961" width="12.875" style="74" customWidth="1"/>
    <col min="8962" max="8982" width="7.5" style="74" customWidth="1"/>
    <col min="8983" max="8983" width="10.75" style="74" customWidth="1"/>
    <col min="8984" max="9216" width="5.75" style="74"/>
    <col min="9217" max="9217" width="12.875" style="74" customWidth="1"/>
    <col min="9218" max="9238" width="7.5" style="74" customWidth="1"/>
    <col min="9239" max="9239" width="10.75" style="74" customWidth="1"/>
    <col min="9240" max="9472" width="5.75" style="74"/>
    <col min="9473" max="9473" width="12.875" style="74" customWidth="1"/>
    <col min="9474" max="9494" width="7.5" style="74" customWidth="1"/>
    <col min="9495" max="9495" width="10.75" style="74" customWidth="1"/>
    <col min="9496" max="9728" width="5.75" style="74"/>
    <col min="9729" max="9729" width="12.875" style="74" customWidth="1"/>
    <col min="9730" max="9750" width="7.5" style="74" customWidth="1"/>
    <col min="9751" max="9751" width="10.75" style="74" customWidth="1"/>
    <col min="9752" max="9984" width="5.75" style="74"/>
    <col min="9985" max="9985" width="12.875" style="74" customWidth="1"/>
    <col min="9986" max="10006" width="7.5" style="74" customWidth="1"/>
    <col min="10007" max="10007" width="10.75" style="74" customWidth="1"/>
    <col min="10008" max="10240" width="5.75" style="74"/>
    <col min="10241" max="10241" width="12.875" style="74" customWidth="1"/>
    <col min="10242" max="10262" width="7.5" style="74" customWidth="1"/>
    <col min="10263" max="10263" width="10.75" style="74" customWidth="1"/>
    <col min="10264" max="10496" width="5.75" style="74"/>
    <col min="10497" max="10497" width="12.875" style="74" customWidth="1"/>
    <col min="10498" max="10518" width="7.5" style="74" customWidth="1"/>
    <col min="10519" max="10519" width="10.75" style="74" customWidth="1"/>
    <col min="10520" max="10752" width="5.75" style="74"/>
    <col min="10753" max="10753" width="12.875" style="74" customWidth="1"/>
    <col min="10754" max="10774" width="7.5" style="74" customWidth="1"/>
    <col min="10775" max="10775" width="10.75" style="74" customWidth="1"/>
    <col min="10776" max="11008" width="5.75" style="74"/>
    <col min="11009" max="11009" width="12.875" style="74" customWidth="1"/>
    <col min="11010" max="11030" width="7.5" style="74" customWidth="1"/>
    <col min="11031" max="11031" width="10.75" style="74" customWidth="1"/>
    <col min="11032" max="11264" width="5.75" style="74"/>
    <col min="11265" max="11265" width="12.875" style="74" customWidth="1"/>
    <col min="11266" max="11286" width="7.5" style="74" customWidth="1"/>
    <col min="11287" max="11287" width="10.75" style="74" customWidth="1"/>
    <col min="11288" max="11520" width="5.75" style="74"/>
    <col min="11521" max="11521" width="12.875" style="74" customWidth="1"/>
    <col min="11522" max="11542" width="7.5" style="74" customWidth="1"/>
    <col min="11543" max="11543" width="10.75" style="74" customWidth="1"/>
    <col min="11544" max="11776" width="5.75" style="74"/>
    <col min="11777" max="11777" width="12.875" style="74" customWidth="1"/>
    <col min="11778" max="11798" width="7.5" style="74" customWidth="1"/>
    <col min="11799" max="11799" width="10.75" style="74" customWidth="1"/>
    <col min="11800" max="12032" width="5.75" style="74"/>
    <col min="12033" max="12033" width="12.875" style="74" customWidth="1"/>
    <col min="12034" max="12054" width="7.5" style="74" customWidth="1"/>
    <col min="12055" max="12055" width="10.75" style="74" customWidth="1"/>
    <col min="12056" max="12288" width="5.75" style="74"/>
    <col min="12289" max="12289" width="12.875" style="74" customWidth="1"/>
    <col min="12290" max="12310" width="7.5" style="74" customWidth="1"/>
    <col min="12311" max="12311" width="10.75" style="74" customWidth="1"/>
    <col min="12312" max="12544" width="5.75" style="74"/>
    <col min="12545" max="12545" width="12.875" style="74" customWidth="1"/>
    <col min="12546" max="12566" width="7.5" style="74" customWidth="1"/>
    <col min="12567" max="12567" width="10.75" style="74" customWidth="1"/>
    <col min="12568" max="12800" width="5.75" style="74"/>
    <col min="12801" max="12801" width="12.875" style="74" customWidth="1"/>
    <col min="12802" max="12822" width="7.5" style="74" customWidth="1"/>
    <col min="12823" max="12823" width="10.75" style="74" customWidth="1"/>
    <col min="12824" max="13056" width="5.75" style="74"/>
    <col min="13057" max="13057" width="12.875" style="74" customWidth="1"/>
    <col min="13058" max="13078" width="7.5" style="74" customWidth="1"/>
    <col min="13079" max="13079" width="10.75" style="74" customWidth="1"/>
    <col min="13080" max="13312" width="5.75" style="74"/>
    <col min="13313" max="13313" width="12.875" style="74" customWidth="1"/>
    <col min="13314" max="13334" width="7.5" style="74" customWidth="1"/>
    <col min="13335" max="13335" width="10.75" style="74" customWidth="1"/>
    <col min="13336" max="13568" width="5.75" style="74"/>
    <col min="13569" max="13569" width="12.875" style="74" customWidth="1"/>
    <col min="13570" max="13590" width="7.5" style="74" customWidth="1"/>
    <col min="13591" max="13591" width="10.75" style="74" customWidth="1"/>
    <col min="13592" max="13824" width="5.75" style="74"/>
    <col min="13825" max="13825" width="12.875" style="74" customWidth="1"/>
    <col min="13826" max="13846" width="7.5" style="74" customWidth="1"/>
    <col min="13847" max="13847" width="10.75" style="74" customWidth="1"/>
    <col min="13848" max="14080" width="5.75" style="74"/>
    <col min="14081" max="14081" width="12.875" style="74" customWidth="1"/>
    <col min="14082" max="14102" width="7.5" style="74" customWidth="1"/>
    <col min="14103" max="14103" width="10.75" style="74" customWidth="1"/>
    <col min="14104" max="14336" width="5.75" style="74"/>
    <col min="14337" max="14337" width="12.875" style="74" customWidth="1"/>
    <col min="14338" max="14358" width="7.5" style="74" customWidth="1"/>
    <col min="14359" max="14359" width="10.75" style="74" customWidth="1"/>
    <col min="14360" max="14592" width="5.75" style="74"/>
    <col min="14593" max="14593" width="12.875" style="74" customWidth="1"/>
    <col min="14594" max="14614" width="7.5" style="74" customWidth="1"/>
    <col min="14615" max="14615" width="10.75" style="74" customWidth="1"/>
    <col min="14616" max="14848" width="5.75" style="74"/>
    <col min="14849" max="14849" width="12.875" style="74" customWidth="1"/>
    <col min="14850" max="14870" width="7.5" style="74" customWidth="1"/>
    <col min="14871" max="14871" width="10.75" style="74" customWidth="1"/>
    <col min="14872" max="15104" width="5.75" style="74"/>
    <col min="15105" max="15105" width="12.875" style="74" customWidth="1"/>
    <col min="15106" max="15126" width="7.5" style="74" customWidth="1"/>
    <col min="15127" max="15127" width="10.75" style="74" customWidth="1"/>
    <col min="15128" max="15360" width="5.75" style="74"/>
    <col min="15361" max="15361" width="12.875" style="74" customWidth="1"/>
    <col min="15362" max="15382" width="7.5" style="74" customWidth="1"/>
    <col min="15383" max="15383" width="10.75" style="74" customWidth="1"/>
    <col min="15384" max="15616" width="5.75" style="74"/>
    <col min="15617" max="15617" width="12.875" style="74" customWidth="1"/>
    <col min="15618" max="15638" width="7.5" style="74" customWidth="1"/>
    <col min="15639" max="15639" width="10.75" style="74" customWidth="1"/>
    <col min="15640" max="15872" width="5.75" style="74"/>
    <col min="15873" max="15873" width="12.875" style="74" customWidth="1"/>
    <col min="15874" max="15894" width="7.5" style="74" customWidth="1"/>
    <col min="15895" max="15895" width="10.75" style="74" customWidth="1"/>
    <col min="15896" max="16128" width="5.75" style="74"/>
    <col min="16129" max="16129" width="12.875" style="74" customWidth="1"/>
    <col min="16130" max="16150" width="7.5" style="74" customWidth="1"/>
    <col min="16151" max="16151" width="10.75" style="74" customWidth="1"/>
    <col min="16152" max="16384" width="5.75" style="74"/>
  </cols>
  <sheetData>
    <row r="1" spans="1:23">
      <c r="A1" s="120" t="s">
        <v>304</v>
      </c>
    </row>
    <row r="2" spans="1:23" ht="33.950000000000003" customHeight="1">
      <c r="A2" s="76" t="s">
        <v>0</v>
      </c>
      <c r="B2" s="402" t="s">
        <v>1499</v>
      </c>
      <c r="C2" s="402"/>
      <c r="D2" s="402"/>
      <c r="E2" s="402"/>
      <c r="F2" s="402"/>
      <c r="G2" s="402"/>
      <c r="H2" s="402"/>
      <c r="I2" s="402"/>
      <c r="J2" s="402"/>
      <c r="K2" s="402"/>
      <c r="L2" s="402"/>
      <c r="M2" s="402"/>
      <c r="N2" s="402"/>
      <c r="O2" s="402"/>
      <c r="P2" s="402"/>
      <c r="Q2" s="402"/>
      <c r="R2" s="402"/>
      <c r="S2" s="402"/>
      <c r="T2" s="402"/>
      <c r="U2" s="402"/>
      <c r="V2" s="76"/>
    </row>
    <row r="3" spans="1:23" ht="17.100000000000001" customHeight="1">
      <c r="A3" s="77"/>
      <c r="B3" s="403"/>
      <c r="C3" s="403"/>
      <c r="D3" s="403"/>
      <c r="E3" s="403"/>
      <c r="F3" s="403"/>
      <c r="G3" s="403"/>
      <c r="H3" s="403"/>
      <c r="I3" s="403"/>
      <c r="J3" s="403"/>
      <c r="K3" s="403"/>
      <c r="L3" s="403"/>
      <c r="M3" s="403"/>
      <c r="N3" s="403"/>
      <c r="O3" s="403"/>
      <c r="P3" s="403"/>
      <c r="Q3" s="403"/>
      <c r="R3" s="403"/>
      <c r="S3" s="403"/>
      <c r="T3" s="403"/>
      <c r="U3" s="403"/>
      <c r="V3" s="404" t="s">
        <v>9</v>
      </c>
      <c r="W3" s="404"/>
    </row>
    <row r="4" spans="1:23" ht="31.5" customHeight="1">
      <c r="A4" s="395" t="s">
        <v>230</v>
      </c>
      <c r="B4" s="390" t="s">
        <v>305</v>
      </c>
      <c r="C4" s="390"/>
      <c r="D4" s="390"/>
      <c r="E4" s="390"/>
      <c r="F4" s="390"/>
      <c r="G4" s="390"/>
      <c r="H4" s="390"/>
      <c r="I4" s="390"/>
      <c r="J4" s="390"/>
      <c r="K4" s="390"/>
      <c r="L4" s="390"/>
      <c r="M4" s="390"/>
      <c r="N4" s="390"/>
      <c r="O4" s="390"/>
      <c r="P4" s="390"/>
      <c r="Q4" s="390"/>
      <c r="R4" s="390"/>
      <c r="S4" s="390"/>
      <c r="T4" s="390"/>
      <c r="U4" s="390"/>
      <c r="V4" s="390"/>
      <c r="W4" s="390"/>
    </row>
    <row r="5" spans="1:23" ht="72.75" customHeight="1">
      <c r="A5" s="397"/>
      <c r="B5" s="78" t="s">
        <v>306</v>
      </c>
      <c r="C5" s="119" t="s">
        <v>262</v>
      </c>
      <c r="D5" s="119" t="s">
        <v>263</v>
      </c>
      <c r="E5" s="119" t="s">
        <v>264</v>
      </c>
      <c r="F5" s="119" t="s">
        <v>961</v>
      </c>
      <c r="G5" s="119" t="s">
        <v>266</v>
      </c>
      <c r="H5" s="119" t="s">
        <v>1500</v>
      </c>
      <c r="I5" s="119" t="s">
        <v>990</v>
      </c>
      <c r="J5" s="119" t="s">
        <v>268</v>
      </c>
      <c r="K5" s="119" t="s">
        <v>1501</v>
      </c>
      <c r="L5" s="119" t="s">
        <v>1502</v>
      </c>
      <c r="M5" s="119" t="s">
        <v>1503</v>
      </c>
      <c r="N5" s="119" t="s">
        <v>271</v>
      </c>
      <c r="O5" s="119" t="s">
        <v>1027</v>
      </c>
      <c r="P5" s="119" t="s">
        <v>273</v>
      </c>
      <c r="Q5" s="119" t="s">
        <v>274</v>
      </c>
      <c r="R5" s="119" t="s">
        <v>275</v>
      </c>
      <c r="S5" s="119" t="s">
        <v>1028</v>
      </c>
      <c r="T5" s="119" t="s">
        <v>1029</v>
      </c>
      <c r="U5" s="119" t="s">
        <v>278</v>
      </c>
      <c r="V5" s="119" t="s">
        <v>991</v>
      </c>
      <c r="W5" s="119" t="s">
        <v>307</v>
      </c>
    </row>
    <row r="6" spans="1:23" s="73" customFormat="1" ht="21" customHeight="1">
      <c r="A6" s="216" t="s">
        <v>1934</v>
      </c>
      <c r="B6" s="217">
        <f>表三!C58</f>
        <v>50</v>
      </c>
      <c r="C6" s="217">
        <f>表三!C53</f>
        <v>50</v>
      </c>
      <c r="D6" s="217">
        <f>表三!C54</f>
        <v>0</v>
      </c>
      <c r="E6" s="217">
        <f>表三!C55</f>
        <v>0</v>
      </c>
      <c r="F6" s="217">
        <f>表三!C56</f>
        <v>0</v>
      </c>
      <c r="G6" s="217">
        <f>表三!C57</f>
        <v>400</v>
      </c>
      <c r="H6" s="217">
        <f>表三!C58</f>
        <v>50</v>
      </c>
      <c r="I6" s="217">
        <f>表三!C59</f>
        <v>100</v>
      </c>
      <c r="J6" s="217">
        <f>表三!C60</f>
        <v>500</v>
      </c>
      <c r="K6" s="218">
        <f>表三!C61</f>
        <v>300</v>
      </c>
      <c r="L6" s="217">
        <f>表三!C62</f>
        <v>50</v>
      </c>
      <c r="M6" s="217">
        <f>表三!C63</f>
        <v>0</v>
      </c>
      <c r="N6" s="217">
        <f>表三!C64</f>
        <v>573</v>
      </c>
      <c r="O6" s="217">
        <f>表三!C65</f>
        <v>40</v>
      </c>
      <c r="P6" s="218">
        <f>表三!C66</f>
        <v>0</v>
      </c>
      <c r="Q6" s="217">
        <f>表三!C67</f>
        <v>30</v>
      </c>
      <c r="R6" s="217">
        <f>表三!C68</f>
        <v>0</v>
      </c>
      <c r="S6" s="217">
        <f>表三!C69</f>
        <v>10</v>
      </c>
      <c r="T6" s="217">
        <f>表三!C70</f>
        <v>40</v>
      </c>
      <c r="U6" s="217">
        <f>表三!C71</f>
        <v>5</v>
      </c>
      <c r="V6" s="217">
        <f>表三!C72</f>
        <v>5</v>
      </c>
      <c r="W6" s="217">
        <f>表三!C73</f>
        <v>0</v>
      </c>
    </row>
    <row r="7" spans="1:23" s="73" customFormat="1" ht="21" hidden="1" customHeight="1">
      <c r="A7" s="219" t="s">
        <v>1935</v>
      </c>
      <c r="B7" s="79"/>
      <c r="C7" s="79"/>
      <c r="D7" s="79"/>
      <c r="E7" s="79"/>
      <c r="F7" s="79"/>
      <c r="G7" s="79"/>
      <c r="H7" s="79"/>
      <c r="I7" s="79"/>
      <c r="J7" s="79"/>
      <c r="K7" s="81"/>
      <c r="L7" s="79"/>
      <c r="M7" s="79"/>
      <c r="N7" s="79"/>
      <c r="O7" s="79"/>
      <c r="P7" s="81"/>
      <c r="Q7" s="79"/>
      <c r="R7" s="79"/>
      <c r="S7" s="79"/>
      <c r="T7" s="79"/>
      <c r="U7" s="79"/>
      <c r="V7" s="79"/>
      <c r="W7" s="79"/>
    </row>
    <row r="8" spans="1:23" s="73" customFormat="1" ht="21" hidden="1" customHeight="1">
      <c r="A8" s="220" t="s">
        <v>1936</v>
      </c>
      <c r="B8" s="79"/>
      <c r="C8" s="79"/>
      <c r="D8" s="79"/>
      <c r="E8" s="79"/>
      <c r="F8" s="79"/>
      <c r="G8" s="79"/>
      <c r="H8" s="79"/>
      <c r="I8" s="79"/>
      <c r="J8" s="79"/>
      <c r="K8" s="81"/>
      <c r="L8" s="79"/>
      <c r="M8" s="79"/>
      <c r="N8" s="79"/>
      <c r="O8" s="79"/>
      <c r="P8" s="81"/>
      <c r="Q8" s="79"/>
      <c r="R8" s="79"/>
      <c r="S8" s="79"/>
      <c r="T8" s="79"/>
      <c r="U8" s="79"/>
      <c r="V8" s="79"/>
      <c r="W8" s="79"/>
    </row>
    <row r="9" spans="1:23" s="73" customFormat="1" ht="21" hidden="1" customHeight="1">
      <c r="A9" s="220" t="s">
        <v>1937</v>
      </c>
      <c r="B9" s="80"/>
      <c r="C9" s="80"/>
      <c r="D9" s="80"/>
      <c r="E9" s="80"/>
      <c r="F9" s="80"/>
      <c r="G9" s="80"/>
      <c r="H9" s="80"/>
      <c r="I9" s="80"/>
      <c r="J9" s="80"/>
      <c r="K9" s="82"/>
      <c r="L9" s="80"/>
      <c r="M9" s="80"/>
      <c r="N9" s="80"/>
      <c r="O9" s="80"/>
      <c r="P9" s="82"/>
      <c r="Q9" s="80"/>
      <c r="R9" s="80"/>
      <c r="S9" s="80"/>
      <c r="T9" s="80"/>
      <c r="U9" s="80"/>
      <c r="V9" s="80"/>
      <c r="W9" s="80"/>
    </row>
    <row r="10" spans="1:23" s="73" customFormat="1" ht="21" hidden="1" customHeight="1">
      <c r="A10" s="221" t="s">
        <v>1938</v>
      </c>
      <c r="B10" s="80"/>
      <c r="C10" s="80"/>
      <c r="D10" s="80"/>
      <c r="E10" s="80"/>
      <c r="F10" s="80"/>
      <c r="G10" s="80"/>
      <c r="H10" s="80"/>
      <c r="I10" s="80"/>
      <c r="J10" s="80"/>
      <c r="K10" s="82"/>
      <c r="L10" s="80"/>
      <c r="M10" s="80"/>
      <c r="N10" s="80"/>
      <c r="O10" s="80"/>
      <c r="P10" s="82"/>
      <c r="Q10" s="80"/>
      <c r="R10" s="80"/>
      <c r="S10" s="80"/>
      <c r="T10" s="80"/>
      <c r="U10" s="80"/>
      <c r="V10" s="80"/>
      <c r="W10" s="80"/>
    </row>
    <row r="11" spans="1:23" s="73" customFormat="1" ht="21" hidden="1" customHeight="1">
      <c r="A11" s="221" t="s">
        <v>1951</v>
      </c>
      <c r="B11" s="80"/>
      <c r="C11" s="80"/>
      <c r="D11" s="80"/>
      <c r="E11" s="80"/>
      <c r="F11" s="80"/>
      <c r="G11" s="80"/>
      <c r="H11" s="80"/>
      <c r="I11" s="80"/>
      <c r="J11" s="80"/>
      <c r="K11" s="82"/>
      <c r="L11" s="80"/>
      <c r="M11" s="80"/>
      <c r="N11" s="80"/>
      <c r="O11" s="80"/>
      <c r="P11" s="82"/>
      <c r="Q11" s="80"/>
      <c r="R11" s="80"/>
      <c r="S11" s="80"/>
      <c r="T11" s="80"/>
      <c r="U11" s="80"/>
      <c r="V11" s="80"/>
      <c r="W11" s="80"/>
    </row>
    <row r="12" spans="1:23" s="73" customFormat="1" ht="21" hidden="1" customHeight="1">
      <c r="A12" s="221" t="s">
        <v>1952</v>
      </c>
      <c r="B12" s="80"/>
      <c r="C12" s="80"/>
      <c r="D12" s="80"/>
      <c r="E12" s="80"/>
      <c r="F12" s="80"/>
      <c r="G12" s="80"/>
      <c r="H12" s="80"/>
      <c r="I12" s="80"/>
      <c r="J12" s="80"/>
      <c r="K12" s="82"/>
      <c r="L12" s="80"/>
      <c r="M12" s="80"/>
      <c r="N12" s="80"/>
      <c r="O12" s="80"/>
      <c r="P12" s="82"/>
      <c r="Q12" s="80"/>
      <c r="R12" s="80"/>
      <c r="S12" s="80"/>
      <c r="T12" s="80"/>
      <c r="U12" s="80"/>
      <c r="V12" s="80"/>
      <c r="W12" s="80"/>
    </row>
    <row r="13" spans="1:23" s="73" customFormat="1" ht="21" hidden="1" customHeight="1">
      <c r="A13" s="221" t="s">
        <v>1953</v>
      </c>
      <c r="B13" s="80"/>
      <c r="C13" s="80"/>
      <c r="D13" s="80"/>
      <c r="E13" s="80"/>
      <c r="F13" s="80"/>
      <c r="G13" s="80"/>
      <c r="H13" s="80"/>
      <c r="I13" s="80"/>
      <c r="J13" s="80"/>
      <c r="K13" s="82"/>
      <c r="L13" s="80"/>
      <c r="M13" s="80"/>
      <c r="N13" s="80"/>
      <c r="O13" s="80"/>
      <c r="P13" s="82"/>
      <c r="Q13" s="80"/>
      <c r="R13" s="80"/>
      <c r="S13" s="80"/>
      <c r="T13" s="80"/>
      <c r="U13" s="80"/>
      <c r="V13" s="80"/>
      <c r="W13" s="80"/>
    </row>
    <row r="14" spans="1:23" s="73" customFormat="1" ht="21" hidden="1" customHeight="1">
      <c r="A14" s="221" t="s">
        <v>1954</v>
      </c>
      <c r="B14" s="80"/>
      <c r="C14" s="80"/>
      <c r="D14" s="80"/>
      <c r="E14" s="80"/>
      <c r="F14" s="80"/>
      <c r="G14" s="80"/>
      <c r="H14" s="80"/>
      <c r="I14" s="80"/>
      <c r="J14" s="80"/>
      <c r="K14" s="82"/>
      <c r="L14" s="80"/>
      <c r="M14" s="80"/>
      <c r="N14" s="80"/>
      <c r="O14" s="80"/>
      <c r="P14" s="82"/>
      <c r="Q14" s="80"/>
      <c r="R14" s="80"/>
      <c r="S14" s="80"/>
      <c r="T14" s="80"/>
      <c r="U14" s="80"/>
      <c r="V14" s="80"/>
      <c r="W14" s="80"/>
    </row>
    <row r="15" spans="1:23" s="73" customFormat="1" ht="21" hidden="1" customHeight="1">
      <c r="A15" s="221" t="s">
        <v>1955</v>
      </c>
      <c r="B15" s="80"/>
      <c r="C15" s="80"/>
      <c r="D15" s="80"/>
      <c r="E15" s="80"/>
      <c r="F15" s="80"/>
      <c r="G15" s="80"/>
      <c r="H15" s="80"/>
      <c r="I15" s="80"/>
      <c r="J15" s="80"/>
      <c r="K15" s="82"/>
      <c r="L15" s="80"/>
      <c r="M15" s="80"/>
      <c r="N15" s="80"/>
      <c r="O15" s="80"/>
      <c r="P15" s="82"/>
      <c r="Q15" s="80"/>
      <c r="R15" s="80"/>
      <c r="S15" s="80"/>
      <c r="T15" s="80"/>
      <c r="U15" s="80"/>
      <c r="V15" s="80"/>
      <c r="W15" s="80"/>
    </row>
    <row r="16" spans="1:23" s="73" customFormat="1" ht="21" hidden="1" customHeight="1">
      <c r="A16" s="221" t="s">
        <v>1956</v>
      </c>
      <c r="B16" s="80"/>
      <c r="C16" s="80"/>
      <c r="D16" s="80"/>
      <c r="E16" s="80"/>
      <c r="F16" s="80"/>
      <c r="G16" s="80"/>
      <c r="H16" s="80"/>
      <c r="I16" s="80"/>
      <c r="J16" s="80"/>
      <c r="K16" s="82"/>
      <c r="L16" s="80"/>
      <c r="M16" s="80"/>
      <c r="N16" s="80"/>
      <c r="O16" s="80"/>
      <c r="P16" s="82"/>
      <c r="Q16" s="80"/>
      <c r="R16" s="80"/>
      <c r="S16" s="80"/>
      <c r="T16" s="80"/>
      <c r="U16" s="80"/>
      <c r="V16" s="80"/>
      <c r="W16" s="80"/>
    </row>
    <row r="17" spans="1:23" s="73" customFormat="1" ht="21" hidden="1" customHeight="1">
      <c r="A17" s="221" t="s">
        <v>1957</v>
      </c>
      <c r="B17" s="80"/>
      <c r="C17" s="80"/>
      <c r="D17" s="80"/>
      <c r="E17" s="80"/>
      <c r="F17" s="80"/>
      <c r="G17" s="80"/>
      <c r="H17" s="80"/>
      <c r="I17" s="80"/>
      <c r="J17" s="80"/>
      <c r="K17" s="82"/>
      <c r="L17" s="80"/>
      <c r="M17" s="80"/>
      <c r="N17" s="80"/>
      <c r="O17" s="80"/>
      <c r="P17" s="82"/>
      <c r="Q17" s="80"/>
      <c r="R17" s="80"/>
      <c r="S17" s="80"/>
      <c r="T17" s="80"/>
      <c r="U17" s="80"/>
      <c r="V17" s="80"/>
      <c r="W17" s="80"/>
    </row>
    <row r="18" spans="1:23" s="73" customFormat="1" ht="21" hidden="1" customHeight="1">
      <c r="A18" s="221" t="s">
        <v>1958</v>
      </c>
      <c r="B18" s="80"/>
      <c r="C18" s="80"/>
      <c r="D18" s="80"/>
      <c r="E18" s="80"/>
      <c r="F18" s="80"/>
      <c r="G18" s="80"/>
      <c r="H18" s="80"/>
      <c r="I18" s="80"/>
      <c r="J18" s="80"/>
      <c r="K18" s="82"/>
      <c r="L18" s="80"/>
      <c r="M18" s="80"/>
      <c r="N18" s="80"/>
      <c r="O18" s="80"/>
      <c r="P18" s="82"/>
      <c r="Q18" s="80"/>
      <c r="R18" s="80"/>
      <c r="S18" s="80"/>
      <c r="T18" s="80"/>
      <c r="U18" s="80"/>
      <c r="V18" s="80"/>
      <c r="W18" s="80"/>
    </row>
    <row r="19" spans="1:23" s="73" customFormat="1" ht="21" hidden="1" customHeight="1">
      <c r="A19" s="221" t="s">
        <v>1959</v>
      </c>
      <c r="B19" s="80"/>
      <c r="C19" s="80"/>
      <c r="D19" s="80"/>
      <c r="E19" s="80"/>
      <c r="F19" s="80"/>
      <c r="G19" s="80"/>
      <c r="H19" s="80"/>
      <c r="I19" s="80"/>
      <c r="J19" s="80"/>
      <c r="K19" s="82"/>
      <c r="L19" s="80"/>
      <c r="M19" s="80"/>
      <c r="N19" s="80"/>
      <c r="O19" s="80"/>
      <c r="P19" s="82"/>
      <c r="Q19" s="80"/>
      <c r="R19" s="80"/>
      <c r="S19" s="80"/>
      <c r="T19" s="80"/>
      <c r="U19" s="80"/>
      <c r="V19" s="80"/>
      <c r="W19" s="80"/>
    </row>
    <row r="20" spans="1:23" s="73" customFormat="1" ht="21" hidden="1" customHeight="1">
      <c r="A20" s="221" t="s">
        <v>1960</v>
      </c>
      <c r="B20" s="80"/>
      <c r="C20" s="80"/>
      <c r="D20" s="80"/>
      <c r="E20" s="80"/>
      <c r="F20" s="80"/>
      <c r="G20" s="80"/>
      <c r="H20" s="80"/>
      <c r="I20" s="80"/>
      <c r="J20" s="80"/>
      <c r="K20" s="82"/>
      <c r="L20" s="80"/>
      <c r="M20" s="80"/>
      <c r="N20" s="80"/>
      <c r="O20" s="80"/>
      <c r="P20" s="82"/>
      <c r="Q20" s="80"/>
      <c r="R20" s="80"/>
      <c r="S20" s="80"/>
      <c r="T20" s="80"/>
      <c r="U20" s="80"/>
      <c r="V20" s="80"/>
      <c r="W20" s="80"/>
    </row>
    <row r="21" spans="1:23" s="73" customFormat="1" ht="21" hidden="1" customHeight="1">
      <c r="A21" s="221" t="s">
        <v>1961</v>
      </c>
      <c r="B21" s="80"/>
      <c r="C21" s="80"/>
      <c r="D21" s="80"/>
      <c r="E21" s="80"/>
      <c r="F21" s="80"/>
      <c r="G21" s="80"/>
      <c r="H21" s="80"/>
      <c r="I21" s="80"/>
      <c r="J21" s="80"/>
      <c r="K21" s="82"/>
      <c r="L21" s="80"/>
      <c r="M21" s="80"/>
      <c r="N21" s="80"/>
      <c r="O21" s="80"/>
      <c r="P21" s="82"/>
      <c r="Q21" s="80"/>
      <c r="R21" s="80"/>
      <c r="S21" s="80"/>
      <c r="T21" s="80"/>
      <c r="U21" s="80"/>
      <c r="V21" s="80"/>
      <c r="W21" s="80"/>
    </row>
    <row r="22" spans="1:23" s="73" customFormat="1" ht="21" hidden="1" customHeight="1">
      <c r="A22" s="219" t="s">
        <v>1962</v>
      </c>
      <c r="B22" s="80"/>
      <c r="C22" s="80"/>
      <c r="D22" s="80"/>
      <c r="E22" s="80"/>
      <c r="F22" s="80"/>
      <c r="G22" s="80"/>
      <c r="H22" s="80"/>
      <c r="I22" s="80"/>
      <c r="J22" s="80"/>
      <c r="K22" s="82"/>
      <c r="L22" s="80"/>
      <c r="M22" s="80"/>
      <c r="N22" s="80"/>
      <c r="O22" s="80"/>
      <c r="P22" s="82"/>
      <c r="Q22" s="80"/>
      <c r="R22" s="80"/>
      <c r="S22" s="80"/>
      <c r="T22" s="80"/>
      <c r="U22" s="80"/>
      <c r="V22" s="80"/>
      <c r="W22" s="80"/>
    </row>
    <row r="23" spans="1:23" s="73" customFormat="1" ht="21" hidden="1" customHeight="1">
      <c r="A23" s="221" t="s">
        <v>1963</v>
      </c>
      <c r="B23" s="80"/>
      <c r="C23" s="80"/>
      <c r="D23" s="80"/>
      <c r="E23" s="80"/>
      <c r="F23" s="80"/>
      <c r="G23" s="80"/>
      <c r="H23" s="80"/>
      <c r="I23" s="80"/>
      <c r="J23" s="80"/>
      <c r="K23" s="82"/>
      <c r="L23" s="80"/>
      <c r="M23" s="80"/>
      <c r="N23" s="80"/>
      <c r="O23" s="80"/>
      <c r="P23" s="82"/>
      <c r="Q23" s="80"/>
      <c r="R23" s="80"/>
      <c r="S23" s="80"/>
      <c r="T23" s="80"/>
      <c r="U23" s="80"/>
      <c r="V23" s="80"/>
      <c r="W23" s="80"/>
    </row>
    <row r="24" spans="1:23" s="73" customFormat="1" ht="21" hidden="1" customHeight="1">
      <c r="A24" s="221" t="s">
        <v>1937</v>
      </c>
      <c r="B24" s="80"/>
      <c r="C24" s="80"/>
      <c r="D24" s="80"/>
      <c r="E24" s="80"/>
      <c r="F24" s="80"/>
      <c r="G24" s="80"/>
      <c r="H24" s="80"/>
      <c r="I24" s="80"/>
      <c r="J24" s="80"/>
      <c r="K24" s="82"/>
      <c r="L24" s="80"/>
      <c r="M24" s="80"/>
      <c r="N24" s="80"/>
      <c r="O24" s="80"/>
      <c r="P24" s="82"/>
      <c r="Q24" s="80"/>
      <c r="R24" s="80"/>
      <c r="S24" s="80"/>
      <c r="T24" s="80"/>
      <c r="U24" s="80"/>
      <c r="V24" s="80"/>
      <c r="W24" s="80"/>
    </row>
    <row r="25" spans="1:23" s="73" customFormat="1" ht="21" hidden="1" customHeight="1">
      <c r="A25" s="221" t="s">
        <v>1964</v>
      </c>
      <c r="B25" s="80"/>
      <c r="C25" s="80"/>
      <c r="D25" s="80"/>
      <c r="E25" s="80"/>
      <c r="F25" s="80"/>
      <c r="G25" s="80"/>
      <c r="H25" s="80"/>
      <c r="I25" s="80"/>
      <c r="J25" s="80"/>
      <c r="K25" s="82"/>
      <c r="L25" s="80"/>
      <c r="M25" s="80"/>
      <c r="N25" s="80"/>
      <c r="O25" s="80"/>
      <c r="P25" s="82"/>
      <c r="Q25" s="80"/>
      <c r="R25" s="80"/>
      <c r="S25" s="80"/>
      <c r="T25" s="80"/>
      <c r="U25" s="80"/>
      <c r="V25" s="80"/>
      <c r="W25" s="80"/>
    </row>
    <row r="26" spans="1:23" s="73" customFormat="1" ht="21" hidden="1" customHeight="1">
      <c r="A26" s="221" t="s">
        <v>1380</v>
      </c>
      <c r="B26" s="80"/>
      <c r="C26" s="80"/>
      <c r="D26" s="80"/>
      <c r="E26" s="80"/>
      <c r="F26" s="80"/>
      <c r="G26" s="80"/>
      <c r="H26" s="80"/>
      <c r="I26" s="80"/>
      <c r="J26" s="80"/>
      <c r="K26" s="82"/>
      <c r="L26" s="80"/>
      <c r="M26" s="80"/>
      <c r="N26" s="80"/>
      <c r="O26" s="80"/>
      <c r="P26" s="82"/>
      <c r="Q26" s="80"/>
      <c r="R26" s="80"/>
      <c r="S26" s="80"/>
      <c r="T26" s="80"/>
      <c r="U26" s="80"/>
      <c r="V26" s="80"/>
      <c r="W26" s="80"/>
    </row>
    <row r="27" spans="1:23" s="73" customFormat="1" ht="21" hidden="1" customHeight="1">
      <c r="A27" s="221" t="s">
        <v>1381</v>
      </c>
      <c r="B27" s="80"/>
      <c r="C27" s="80"/>
      <c r="D27" s="80"/>
      <c r="E27" s="80"/>
      <c r="F27" s="80"/>
      <c r="G27" s="80"/>
      <c r="H27" s="80"/>
      <c r="I27" s="80"/>
      <c r="J27" s="80"/>
      <c r="K27" s="82"/>
      <c r="L27" s="80"/>
      <c r="M27" s="80"/>
      <c r="N27" s="80"/>
      <c r="O27" s="80"/>
      <c r="P27" s="82"/>
      <c r="Q27" s="80"/>
      <c r="R27" s="80"/>
      <c r="S27" s="80"/>
      <c r="T27" s="80"/>
      <c r="U27" s="80"/>
      <c r="V27" s="80"/>
      <c r="W27" s="80"/>
    </row>
    <row r="28" spans="1:23" s="73" customFormat="1" ht="21" hidden="1" customHeight="1">
      <c r="A28" s="221" t="s">
        <v>1382</v>
      </c>
      <c r="B28" s="80"/>
      <c r="C28" s="80"/>
      <c r="D28" s="80"/>
      <c r="E28" s="80"/>
      <c r="F28" s="80"/>
      <c r="G28" s="80"/>
      <c r="H28" s="80"/>
      <c r="I28" s="80"/>
      <c r="J28" s="80"/>
      <c r="K28" s="82"/>
      <c r="L28" s="80"/>
      <c r="M28" s="80"/>
      <c r="N28" s="80"/>
      <c r="O28" s="80"/>
      <c r="P28" s="82"/>
      <c r="Q28" s="80"/>
      <c r="R28" s="80"/>
      <c r="S28" s="80"/>
      <c r="T28" s="80"/>
      <c r="U28" s="80"/>
      <c r="V28" s="80"/>
      <c r="W28" s="80"/>
    </row>
    <row r="29" spans="1:23" s="73" customFormat="1" ht="21" hidden="1" customHeight="1">
      <c r="A29" s="221" t="s">
        <v>1383</v>
      </c>
      <c r="B29" s="80"/>
      <c r="C29" s="80"/>
      <c r="D29" s="80"/>
      <c r="E29" s="80"/>
      <c r="F29" s="80"/>
      <c r="G29" s="80"/>
      <c r="H29" s="80"/>
      <c r="I29" s="80"/>
      <c r="J29" s="80"/>
      <c r="K29" s="82"/>
      <c r="L29" s="80"/>
      <c r="M29" s="80"/>
      <c r="N29" s="80"/>
      <c r="O29" s="80"/>
      <c r="P29" s="82"/>
      <c r="Q29" s="80"/>
      <c r="R29" s="80"/>
      <c r="S29" s="80"/>
      <c r="T29" s="80"/>
      <c r="U29" s="80"/>
      <c r="V29" s="80"/>
      <c r="W29" s="80"/>
    </row>
    <row r="30" spans="1:23" ht="21" hidden="1" customHeight="1">
      <c r="A30" s="219" t="s">
        <v>1939</v>
      </c>
      <c r="B30" s="222"/>
      <c r="C30" s="222"/>
      <c r="D30" s="222"/>
      <c r="E30" s="222"/>
      <c r="F30" s="222"/>
      <c r="G30" s="222"/>
      <c r="H30" s="222"/>
      <c r="I30" s="222"/>
      <c r="J30" s="222"/>
      <c r="K30" s="223"/>
      <c r="L30" s="222"/>
      <c r="M30" s="222"/>
      <c r="N30" s="222"/>
      <c r="O30" s="222"/>
      <c r="P30" s="223"/>
      <c r="Q30" s="222"/>
      <c r="R30" s="222"/>
      <c r="S30" s="222"/>
      <c r="T30" s="222"/>
      <c r="U30" s="222"/>
      <c r="V30" s="222"/>
      <c r="W30" s="222"/>
    </row>
    <row r="31" spans="1:23" ht="21" hidden="1" customHeight="1">
      <c r="A31" s="221" t="s">
        <v>1940</v>
      </c>
      <c r="B31" s="222"/>
      <c r="C31" s="222"/>
      <c r="D31" s="222"/>
      <c r="E31" s="222"/>
      <c r="F31" s="222"/>
      <c r="G31" s="222"/>
      <c r="H31" s="222"/>
      <c r="I31" s="222"/>
      <c r="J31" s="222"/>
      <c r="K31" s="223"/>
      <c r="L31" s="222"/>
      <c r="M31" s="222"/>
      <c r="N31" s="222"/>
      <c r="O31" s="222"/>
      <c r="P31" s="223"/>
      <c r="Q31" s="222"/>
      <c r="R31" s="222"/>
      <c r="S31" s="222"/>
      <c r="T31" s="222"/>
      <c r="U31" s="222"/>
      <c r="V31" s="222"/>
      <c r="W31" s="222"/>
    </row>
    <row r="32" spans="1:23" ht="21" hidden="1" customHeight="1">
      <c r="A32" s="221" t="s">
        <v>1965</v>
      </c>
      <c r="B32" s="222"/>
      <c r="C32" s="222"/>
      <c r="D32" s="222"/>
      <c r="E32" s="222"/>
      <c r="F32" s="222"/>
      <c r="G32" s="222"/>
      <c r="H32" s="222"/>
      <c r="I32" s="222"/>
      <c r="J32" s="222"/>
      <c r="K32" s="223"/>
      <c r="L32" s="222"/>
      <c r="M32" s="222"/>
      <c r="N32" s="222"/>
      <c r="O32" s="222"/>
      <c r="P32" s="223"/>
      <c r="Q32" s="222"/>
      <c r="R32" s="222"/>
      <c r="S32" s="222"/>
      <c r="T32" s="222"/>
      <c r="U32" s="222"/>
      <c r="V32" s="222"/>
      <c r="W32" s="222"/>
    </row>
    <row r="33" spans="1:23" ht="21" hidden="1" customHeight="1">
      <c r="A33" s="221" t="s">
        <v>1966</v>
      </c>
      <c r="B33" s="222"/>
      <c r="C33" s="222"/>
      <c r="D33" s="222"/>
      <c r="E33" s="222"/>
      <c r="F33" s="222"/>
      <c r="G33" s="222"/>
      <c r="H33" s="222"/>
      <c r="I33" s="222"/>
      <c r="J33" s="222"/>
      <c r="K33" s="223"/>
      <c r="L33" s="222"/>
      <c r="M33" s="222"/>
      <c r="N33" s="222"/>
      <c r="O33" s="222"/>
      <c r="P33" s="223"/>
      <c r="Q33" s="222"/>
      <c r="R33" s="222"/>
      <c r="S33" s="222"/>
      <c r="T33" s="222"/>
      <c r="U33" s="222"/>
      <c r="V33" s="222"/>
      <c r="W33" s="222"/>
    </row>
    <row r="34" spans="1:23" ht="21" hidden="1" customHeight="1">
      <c r="A34" s="221" t="s">
        <v>1967</v>
      </c>
      <c r="B34" s="222"/>
      <c r="C34" s="222"/>
      <c r="D34" s="222"/>
      <c r="E34" s="222"/>
      <c r="F34" s="222"/>
      <c r="G34" s="222"/>
      <c r="H34" s="222"/>
      <c r="I34" s="222"/>
      <c r="J34" s="222"/>
      <c r="K34" s="223"/>
      <c r="L34" s="222"/>
      <c r="M34" s="222"/>
      <c r="N34" s="222"/>
      <c r="O34" s="222"/>
      <c r="P34" s="223"/>
      <c r="Q34" s="222"/>
      <c r="R34" s="222"/>
      <c r="S34" s="222"/>
      <c r="T34" s="222"/>
      <c r="U34" s="222"/>
      <c r="V34" s="222"/>
      <c r="W34" s="222"/>
    </row>
    <row r="35" spans="1:23" ht="21" hidden="1" customHeight="1">
      <c r="A35" s="221" t="s">
        <v>1968</v>
      </c>
      <c r="B35" s="222"/>
      <c r="C35" s="222"/>
      <c r="D35" s="222"/>
      <c r="E35" s="222"/>
      <c r="F35" s="222"/>
      <c r="G35" s="222"/>
      <c r="H35" s="222"/>
      <c r="I35" s="222"/>
      <c r="J35" s="222"/>
      <c r="K35" s="223"/>
      <c r="L35" s="222"/>
      <c r="M35" s="222"/>
      <c r="N35" s="222"/>
      <c r="O35" s="222"/>
      <c r="P35" s="223"/>
      <c r="Q35" s="222"/>
      <c r="R35" s="222"/>
      <c r="S35" s="222"/>
      <c r="T35" s="222"/>
      <c r="U35" s="222"/>
      <c r="V35" s="222"/>
      <c r="W35" s="222"/>
    </row>
    <row r="36" spans="1:23" ht="21" hidden="1" customHeight="1">
      <c r="A36" s="221" t="s">
        <v>1969</v>
      </c>
      <c r="B36" s="222"/>
      <c r="C36" s="222"/>
      <c r="D36" s="222"/>
      <c r="E36" s="222"/>
      <c r="F36" s="222"/>
      <c r="G36" s="222"/>
      <c r="H36" s="222"/>
      <c r="I36" s="222"/>
      <c r="J36" s="222"/>
      <c r="K36" s="223"/>
      <c r="L36" s="222"/>
      <c r="M36" s="222"/>
      <c r="N36" s="222"/>
      <c r="O36" s="222"/>
      <c r="P36" s="223"/>
      <c r="Q36" s="222"/>
      <c r="R36" s="222"/>
      <c r="S36" s="222"/>
      <c r="T36" s="222"/>
      <c r="U36" s="222"/>
      <c r="V36" s="222"/>
      <c r="W36" s="222"/>
    </row>
    <row r="37" spans="1:23" ht="21" hidden="1" customHeight="1">
      <c r="A37" s="221" t="s">
        <v>1970</v>
      </c>
      <c r="B37" s="222"/>
      <c r="C37" s="222"/>
      <c r="D37" s="222"/>
      <c r="E37" s="222"/>
      <c r="F37" s="222"/>
      <c r="G37" s="222"/>
      <c r="H37" s="222"/>
      <c r="I37" s="222"/>
      <c r="J37" s="222"/>
      <c r="K37" s="223"/>
      <c r="L37" s="222"/>
      <c r="M37" s="222"/>
      <c r="N37" s="222"/>
      <c r="O37" s="222"/>
      <c r="P37" s="223"/>
      <c r="Q37" s="222"/>
      <c r="R37" s="222"/>
      <c r="S37" s="222"/>
      <c r="T37" s="222"/>
      <c r="U37" s="222"/>
      <c r="V37" s="222"/>
      <c r="W37" s="222"/>
    </row>
    <row r="38" spans="1:23" ht="21" hidden="1" customHeight="1">
      <c r="A38" s="221" t="s">
        <v>1971</v>
      </c>
      <c r="B38" s="222"/>
      <c r="C38" s="222"/>
      <c r="D38" s="222"/>
      <c r="E38" s="222"/>
      <c r="F38" s="222"/>
      <c r="G38" s="222"/>
      <c r="H38" s="222"/>
      <c r="I38" s="222"/>
      <c r="J38" s="222"/>
      <c r="K38" s="223"/>
      <c r="L38" s="222"/>
      <c r="M38" s="222"/>
      <c r="N38" s="222"/>
      <c r="O38" s="222"/>
      <c r="P38" s="223"/>
      <c r="Q38" s="222"/>
      <c r="R38" s="222"/>
      <c r="S38" s="222"/>
      <c r="T38" s="222"/>
      <c r="U38" s="222"/>
      <c r="V38" s="222"/>
      <c r="W38" s="222"/>
    </row>
    <row r="39" spans="1:23" ht="21" customHeight="1">
      <c r="A39" s="216" t="s">
        <v>1972</v>
      </c>
      <c r="B39" s="224">
        <f>SUM(B40:B41)</f>
        <v>2153</v>
      </c>
      <c r="C39" s="224">
        <f t="shared" ref="C39:W39" si="0">SUM(C40:C41)</f>
        <v>50</v>
      </c>
      <c r="D39" s="224">
        <f t="shared" si="0"/>
        <v>0</v>
      </c>
      <c r="E39" s="224">
        <f t="shared" si="0"/>
        <v>0</v>
      </c>
      <c r="F39" s="224">
        <f t="shared" si="0"/>
        <v>0</v>
      </c>
      <c r="G39" s="224">
        <f t="shared" si="0"/>
        <v>400</v>
      </c>
      <c r="H39" s="224">
        <f t="shared" si="0"/>
        <v>50</v>
      </c>
      <c r="I39" s="224">
        <f t="shared" si="0"/>
        <v>100</v>
      </c>
      <c r="J39" s="224">
        <f t="shared" si="0"/>
        <v>500</v>
      </c>
      <c r="K39" s="224">
        <f t="shared" si="0"/>
        <v>300</v>
      </c>
      <c r="L39" s="224">
        <f t="shared" si="0"/>
        <v>50</v>
      </c>
      <c r="M39" s="224">
        <f t="shared" si="0"/>
        <v>0</v>
      </c>
      <c r="N39" s="224">
        <f t="shared" si="0"/>
        <v>573</v>
      </c>
      <c r="O39" s="224">
        <f t="shared" si="0"/>
        <v>40</v>
      </c>
      <c r="P39" s="224">
        <f t="shared" si="0"/>
        <v>0</v>
      </c>
      <c r="Q39" s="224">
        <f t="shared" si="0"/>
        <v>30</v>
      </c>
      <c r="R39" s="224">
        <f t="shared" si="0"/>
        <v>0</v>
      </c>
      <c r="S39" s="224">
        <f t="shared" si="0"/>
        <v>10</v>
      </c>
      <c r="T39" s="224">
        <f t="shared" si="0"/>
        <v>40</v>
      </c>
      <c r="U39" s="224">
        <f t="shared" si="0"/>
        <v>5</v>
      </c>
      <c r="V39" s="224">
        <f t="shared" si="0"/>
        <v>5</v>
      </c>
      <c r="W39" s="224">
        <f t="shared" si="0"/>
        <v>0</v>
      </c>
    </row>
    <row r="40" spans="1:23" ht="21" customHeight="1">
      <c r="A40" s="220" t="s">
        <v>1973</v>
      </c>
      <c r="B40" s="222"/>
      <c r="C40" s="222"/>
      <c r="D40" s="222"/>
      <c r="E40" s="222"/>
      <c r="F40" s="222"/>
      <c r="G40" s="222"/>
      <c r="H40" s="222"/>
      <c r="I40" s="222"/>
      <c r="J40" s="222"/>
      <c r="K40" s="222"/>
      <c r="L40" s="222"/>
      <c r="M40" s="222"/>
      <c r="N40" s="222"/>
      <c r="O40" s="222"/>
      <c r="P40" s="222"/>
      <c r="Q40" s="222"/>
      <c r="R40" s="222"/>
      <c r="S40" s="222"/>
      <c r="T40" s="222"/>
      <c r="U40" s="222"/>
      <c r="V40" s="222"/>
      <c r="W40" s="222"/>
    </row>
    <row r="41" spans="1:23" ht="21" customHeight="1">
      <c r="A41" s="225" t="s">
        <v>1965</v>
      </c>
      <c r="B41" s="224">
        <f>SUM(B42:B56)</f>
        <v>2153</v>
      </c>
      <c r="C41" s="224">
        <f t="shared" ref="C41:W41" si="1">SUM(C42:C56)</f>
        <v>50</v>
      </c>
      <c r="D41" s="224">
        <f t="shared" si="1"/>
        <v>0</v>
      </c>
      <c r="E41" s="224">
        <f t="shared" si="1"/>
        <v>0</v>
      </c>
      <c r="F41" s="224">
        <f t="shared" si="1"/>
        <v>0</v>
      </c>
      <c r="G41" s="224">
        <f t="shared" si="1"/>
        <v>400</v>
      </c>
      <c r="H41" s="224">
        <f t="shared" si="1"/>
        <v>50</v>
      </c>
      <c r="I41" s="224">
        <f t="shared" si="1"/>
        <v>100</v>
      </c>
      <c r="J41" s="224">
        <f t="shared" si="1"/>
        <v>500</v>
      </c>
      <c r="K41" s="224">
        <f t="shared" si="1"/>
        <v>300</v>
      </c>
      <c r="L41" s="224">
        <f t="shared" si="1"/>
        <v>50</v>
      </c>
      <c r="M41" s="224">
        <f t="shared" si="1"/>
        <v>0</v>
      </c>
      <c r="N41" s="224">
        <f t="shared" si="1"/>
        <v>573</v>
      </c>
      <c r="O41" s="224">
        <f t="shared" si="1"/>
        <v>40</v>
      </c>
      <c r="P41" s="224">
        <f t="shared" si="1"/>
        <v>0</v>
      </c>
      <c r="Q41" s="224">
        <f t="shared" si="1"/>
        <v>30</v>
      </c>
      <c r="R41" s="224">
        <f t="shared" si="1"/>
        <v>0</v>
      </c>
      <c r="S41" s="224">
        <f t="shared" si="1"/>
        <v>10</v>
      </c>
      <c r="T41" s="224">
        <f t="shared" si="1"/>
        <v>40</v>
      </c>
      <c r="U41" s="224">
        <f t="shared" si="1"/>
        <v>5</v>
      </c>
      <c r="V41" s="224">
        <f t="shared" si="1"/>
        <v>5</v>
      </c>
      <c r="W41" s="224">
        <f t="shared" si="1"/>
        <v>0</v>
      </c>
    </row>
    <row r="42" spans="1:23" ht="21" customHeight="1">
      <c r="A42" s="221" t="s">
        <v>1974</v>
      </c>
      <c r="B42" s="222"/>
      <c r="C42" s="222"/>
      <c r="D42" s="222"/>
      <c r="E42" s="222"/>
      <c r="F42" s="222"/>
      <c r="G42" s="222"/>
      <c r="H42" s="222"/>
      <c r="I42" s="222"/>
      <c r="J42" s="222"/>
      <c r="K42" s="223"/>
      <c r="L42" s="222"/>
      <c r="M42" s="222"/>
      <c r="N42" s="222"/>
      <c r="O42" s="222"/>
      <c r="P42" s="223"/>
      <c r="Q42" s="222"/>
      <c r="R42" s="222"/>
      <c r="S42" s="222"/>
      <c r="T42" s="222"/>
      <c r="U42" s="222"/>
      <c r="V42" s="222"/>
      <c r="W42" s="222"/>
    </row>
    <row r="43" spans="1:23" ht="21" customHeight="1">
      <c r="A43" s="221" t="s">
        <v>1975</v>
      </c>
      <c r="B43" s="222"/>
      <c r="C43" s="222"/>
      <c r="D43" s="222"/>
      <c r="E43" s="222"/>
      <c r="F43" s="222"/>
      <c r="G43" s="222"/>
      <c r="H43" s="222"/>
      <c r="I43" s="222"/>
      <c r="J43" s="222"/>
      <c r="K43" s="223"/>
      <c r="L43" s="222"/>
      <c r="M43" s="222"/>
      <c r="N43" s="222"/>
      <c r="O43" s="222"/>
      <c r="P43" s="223"/>
      <c r="Q43" s="222"/>
      <c r="R43" s="222"/>
      <c r="S43" s="222"/>
      <c r="T43" s="222"/>
      <c r="U43" s="222"/>
      <c r="V43" s="222"/>
      <c r="W43" s="222"/>
    </row>
    <row r="44" spans="1:23" ht="21" customHeight="1">
      <c r="A44" s="221" t="s">
        <v>1976</v>
      </c>
      <c r="B44" s="222"/>
      <c r="C44" s="222"/>
      <c r="D44" s="222"/>
      <c r="E44" s="222"/>
      <c r="F44" s="222"/>
      <c r="G44" s="222"/>
      <c r="H44" s="222"/>
      <c r="I44" s="222"/>
      <c r="J44" s="222"/>
      <c r="K44" s="223"/>
      <c r="L44" s="222"/>
      <c r="M44" s="222"/>
      <c r="N44" s="222"/>
      <c r="O44" s="222"/>
      <c r="P44" s="223"/>
      <c r="Q44" s="222"/>
      <c r="R44" s="222"/>
      <c r="S44" s="222"/>
      <c r="T44" s="222"/>
      <c r="U44" s="222"/>
      <c r="V44" s="222"/>
      <c r="W44" s="222"/>
    </row>
    <row r="45" spans="1:23" ht="21" customHeight="1">
      <c r="A45" s="221" t="s">
        <v>1977</v>
      </c>
      <c r="B45" s="222"/>
      <c r="C45" s="222"/>
      <c r="D45" s="222"/>
      <c r="E45" s="222"/>
      <c r="F45" s="222"/>
      <c r="G45" s="222"/>
      <c r="H45" s="222"/>
      <c r="I45" s="222"/>
      <c r="J45" s="222"/>
      <c r="K45" s="223"/>
      <c r="L45" s="222"/>
      <c r="M45" s="222"/>
      <c r="N45" s="222"/>
      <c r="O45" s="222"/>
      <c r="P45" s="223"/>
      <c r="Q45" s="222"/>
      <c r="R45" s="222"/>
      <c r="S45" s="222"/>
      <c r="T45" s="222"/>
      <c r="U45" s="222"/>
      <c r="V45" s="222"/>
      <c r="W45" s="222"/>
    </row>
    <row r="46" spans="1:23" ht="21" customHeight="1">
      <c r="A46" s="221" t="s">
        <v>1978</v>
      </c>
      <c r="B46" s="222"/>
      <c r="C46" s="222"/>
      <c r="D46" s="222"/>
      <c r="E46" s="222"/>
      <c r="F46" s="222"/>
      <c r="G46" s="222"/>
      <c r="H46" s="222"/>
      <c r="I46" s="222"/>
      <c r="J46" s="222"/>
      <c r="K46" s="223"/>
      <c r="L46" s="222"/>
      <c r="M46" s="222"/>
      <c r="N46" s="222"/>
      <c r="O46" s="222"/>
      <c r="P46" s="223"/>
      <c r="Q46" s="222"/>
      <c r="R46" s="222"/>
      <c r="S46" s="222"/>
      <c r="T46" s="222"/>
      <c r="U46" s="222"/>
      <c r="V46" s="222"/>
      <c r="W46" s="222"/>
    </row>
    <row r="47" spans="1:23" ht="21" customHeight="1">
      <c r="A47" s="221" t="s">
        <v>1979</v>
      </c>
      <c r="B47" s="222"/>
      <c r="C47" s="222"/>
      <c r="D47" s="222"/>
      <c r="E47" s="222"/>
      <c r="F47" s="222"/>
      <c r="G47" s="222"/>
      <c r="H47" s="222"/>
      <c r="I47" s="222"/>
      <c r="J47" s="222"/>
      <c r="K47" s="223"/>
      <c r="L47" s="222"/>
      <c r="M47" s="222"/>
      <c r="N47" s="222"/>
      <c r="O47" s="222"/>
      <c r="P47" s="223"/>
      <c r="Q47" s="222"/>
      <c r="R47" s="222"/>
      <c r="S47" s="222"/>
      <c r="T47" s="222"/>
      <c r="U47" s="222"/>
      <c r="V47" s="222"/>
      <c r="W47" s="222"/>
    </row>
    <row r="48" spans="1:23" ht="21" customHeight="1">
      <c r="A48" s="221" t="s">
        <v>1980</v>
      </c>
      <c r="B48" s="222"/>
      <c r="C48" s="222"/>
      <c r="D48" s="222"/>
      <c r="E48" s="222"/>
      <c r="F48" s="222"/>
      <c r="G48" s="222"/>
      <c r="H48" s="222"/>
      <c r="I48" s="222"/>
      <c r="J48" s="222"/>
      <c r="K48" s="223"/>
      <c r="L48" s="222"/>
      <c r="M48" s="222"/>
      <c r="N48" s="222"/>
      <c r="O48" s="222"/>
      <c r="P48" s="223"/>
      <c r="Q48" s="222"/>
      <c r="R48" s="222"/>
      <c r="S48" s="222"/>
      <c r="T48" s="222"/>
      <c r="U48" s="222"/>
      <c r="V48" s="222"/>
      <c r="W48" s="222"/>
    </row>
    <row r="49" spans="1:23" ht="21" customHeight="1">
      <c r="A49" s="221" t="s">
        <v>1981</v>
      </c>
      <c r="B49" s="222"/>
      <c r="C49" s="222"/>
      <c r="D49" s="222"/>
      <c r="E49" s="222"/>
      <c r="F49" s="222"/>
      <c r="G49" s="222"/>
      <c r="H49" s="222"/>
      <c r="I49" s="222"/>
      <c r="J49" s="222"/>
      <c r="K49" s="223"/>
      <c r="L49" s="222"/>
      <c r="M49" s="222"/>
      <c r="N49" s="222"/>
      <c r="O49" s="222"/>
      <c r="P49" s="223"/>
      <c r="Q49" s="222"/>
      <c r="R49" s="222"/>
      <c r="S49" s="222"/>
      <c r="T49" s="222"/>
      <c r="U49" s="222"/>
      <c r="V49" s="222"/>
      <c r="W49" s="222"/>
    </row>
    <row r="50" spans="1:23" ht="21" customHeight="1">
      <c r="A50" s="221" t="s">
        <v>1982</v>
      </c>
      <c r="B50" s="222">
        <v>2153</v>
      </c>
      <c r="C50" s="222">
        <v>50</v>
      </c>
      <c r="D50" s="222"/>
      <c r="E50" s="222"/>
      <c r="F50" s="222"/>
      <c r="G50" s="222">
        <v>400</v>
      </c>
      <c r="H50" s="222">
        <v>50</v>
      </c>
      <c r="I50" s="222">
        <v>100</v>
      </c>
      <c r="J50" s="222">
        <v>500</v>
      </c>
      <c r="K50" s="223">
        <v>300</v>
      </c>
      <c r="L50" s="222">
        <v>50</v>
      </c>
      <c r="M50" s="222"/>
      <c r="N50" s="222">
        <v>573</v>
      </c>
      <c r="O50" s="222">
        <v>40</v>
      </c>
      <c r="P50" s="223"/>
      <c r="Q50" s="222">
        <v>30</v>
      </c>
      <c r="R50" s="222"/>
      <c r="S50" s="222">
        <v>10</v>
      </c>
      <c r="T50" s="222">
        <v>40</v>
      </c>
      <c r="U50" s="222">
        <v>5</v>
      </c>
      <c r="V50" s="222">
        <v>5</v>
      </c>
      <c r="W50" s="222"/>
    </row>
    <row r="51" spans="1:23" ht="21" customHeight="1">
      <c r="A51" s="221" t="s">
        <v>1983</v>
      </c>
      <c r="B51" s="222"/>
      <c r="C51" s="222"/>
      <c r="D51" s="222"/>
      <c r="E51" s="222"/>
      <c r="F51" s="222"/>
      <c r="G51" s="222"/>
      <c r="H51" s="222"/>
      <c r="I51" s="222"/>
      <c r="J51" s="222"/>
      <c r="K51" s="223"/>
      <c r="L51" s="222"/>
      <c r="M51" s="222"/>
      <c r="N51" s="222"/>
      <c r="O51" s="222"/>
      <c r="P51" s="223"/>
      <c r="Q51" s="222"/>
      <c r="R51" s="222"/>
      <c r="S51" s="222"/>
      <c r="T51" s="222"/>
      <c r="U51" s="222"/>
      <c r="V51" s="222"/>
      <c r="W51" s="222"/>
    </row>
    <row r="52" spans="1:23" ht="21" customHeight="1">
      <c r="A52" s="221" t="s">
        <v>1984</v>
      </c>
      <c r="B52" s="222"/>
      <c r="C52" s="222"/>
      <c r="D52" s="222"/>
      <c r="E52" s="222"/>
      <c r="F52" s="222"/>
      <c r="G52" s="222"/>
      <c r="H52" s="222"/>
      <c r="I52" s="222"/>
      <c r="J52" s="222"/>
      <c r="K52" s="223"/>
      <c r="L52" s="222"/>
      <c r="M52" s="222"/>
      <c r="N52" s="222"/>
      <c r="O52" s="222"/>
      <c r="P52" s="223"/>
      <c r="Q52" s="222"/>
      <c r="R52" s="222"/>
      <c r="S52" s="222"/>
      <c r="T52" s="222"/>
      <c r="U52" s="222"/>
      <c r="V52" s="222"/>
      <c r="W52" s="222"/>
    </row>
    <row r="53" spans="1:23" ht="21" customHeight="1">
      <c r="A53" s="221" t="s">
        <v>1985</v>
      </c>
      <c r="B53" s="222"/>
      <c r="C53" s="222"/>
      <c r="D53" s="222"/>
      <c r="E53" s="222"/>
      <c r="F53" s="222"/>
      <c r="G53" s="222"/>
      <c r="H53" s="222"/>
      <c r="I53" s="222"/>
      <c r="J53" s="222"/>
      <c r="K53" s="223"/>
      <c r="L53" s="222"/>
      <c r="M53" s="222"/>
      <c r="N53" s="222"/>
      <c r="O53" s="222"/>
      <c r="P53" s="223"/>
      <c r="Q53" s="222"/>
      <c r="R53" s="222"/>
      <c r="S53" s="222"/>
      <c r="T53" s="222"/>
      <c r="U53" s="222"/>
      <c r="V53" s="222"/>
      <c r="W53" s="222"/>
    </row>
    <row r="54" spans="1:23" ht="21" customHeight="1">
      <c r="A54" s="221" t="s">
        <v>1986</v>
      </c>
      <c r="B54" s="222"/>
      <c r="C54" s="222"/>
      <c r="D54" s="222"/>
      <c r="E54" s="222"/>
      <c r="F54" s="222"/>
      <c r="G54" s="222"/>
      <c r="H54" s="222"/>
      <c r="I54" s="222"/>
      <c r="J54" s="222"/>
      <c r="K54" s="223"/>
      <c r="L54" s="222"/>
      <c r="M54" s="222"/>
      <c r="N54" s="222"/>
      <c r="O54" s="222"/>
      <c r="P54" s="223"/>
      <c r="Q54" s="222"/>
      <c r="R54" s="222"/>
      <c r="S54" s="222"/>
      <c r="T54" s="222"/>
      <c r="U54" s="222"/>
      <c r="V54" s="222"/>
      <c r="W54" s="222"/>
    </row>
    <row r="55" spans="1:23" ht="21" customHeight="1">
      <c r="A55" s="221" t="s">
        <v>1987</v>
      </c>
      <c r="B55" s="222"/>
      <c r="C55" s="222"/>
      <c r="D55" s="222"/>
      <c r="E55" s="222"/>
      <c r="F55" s="222"/>
      <c r="G55" s="222"/>
      <c r="H55" s="222"/>
      <c r="I55" s="222"/>
      <c r="J55" s="222"/>
      <c r="K55" s="223"/>
      <c r="L55" s="222"/>
      <c r="M55" s="222"/>
      <c r="N55" s="222"/>
      <c r="O55" s="222"/>
      <c r="P55" s="223"/>
      <c r="Q55" s="222"/>
      <c r="R55" s="222"/>
      <c r="S55" s="222"/>
      <c r="T55" s="222"/>
      <c r="U55" s="222"/>
      <c r="V55" s="222"/>
      <c r="W55" s="222"/>
    </row>
    <row r="56" spans="1:23" ht="21" customHeight="1">
      <c r="A56" s="221" t="s">
        <v>1988</v>
      </c>
      <c r="B56" s="222"/>
      <c r="C56" s="222"/>
      <c r="D56" s="222"/>
      <c r="E56" s="222"/>
      <c r="F56" s="222"/>
      <c r="G56" s="222"/>
      <c r="H56" s="222"/>
      <c r="I56" s="222"/>
      <c r="J56" s="222"/>
      <c r="K56" s="223"/>
      <c r="L56" s="222"/>
      <c r="M56" s="222"/>
      <c r="N56" s="222"/>
      <c r="O56" s="222"/>
      <c r="P56" s="223"/>
      <c r="Q56" s="222"/>
      <c r="R56" s="222"/>
      <c r="S56" s="222"/>
      <c r="T56" s="222"/>
      <c r="U56" s="222"/>
      <c r="V56" s="222"/>
      <c r="W56" s="222"/>
    </row>
    <row r="57" spans="1:23" ht="21" hidden="1" customHeight="1">
      <c r="A57" s="219" t="s">
        <v>1989</v>
      </c>
      <c r="B57" s="245"/>
      <c r="C57" s="245"/>
      <c r="D57" s="245"/>
      <c r="E57" s="245"/>
      <c r="F57" s="245"/>
      <c r="G57" s="245"/>
      <c r="H57" s="245"/>
      <c r="I57" s="245"/>
      <c r="J57" s="245"/>
      <c r="K57" s="246"/>
      <c r="L57" s="245"/>
      <c r="M57" s="245"/>
      <c r="N57" s="245"/>
      <c r="O57" s="245"/>
      <c r="P57" s="246"/>
      <c r="Q57" s="245"/>
      <c r="R57" s="245"/>
      <c r="S57" s="245"/>
      <c r="T57" s="245"/>
      <c r="U57" s="245"/>
      <c r="V57" s="245"/>
    </row>
    <row r="58" spans="1:23" ht="21" hidden="1" customHeight="1">
      <c r="A58" s="221" t="s">
        <v>1990</v>
      </c>
      <c r="B58" s="222"/>
      <c r="C58" s="222"/>
      <c r="D58" s="222"/>
      <c r="E58" s="222"/>
      <c r="F58" s="222"/>
      <c r="G58" s="222"/>
      <c r="H58" s="222"/>
      <c r="I58" s="222"/>
      <c r="J58" s="222"/>
      <c r="K58" s="223"/>
      <c r="L58" s="222"/>
      <c r="M58" s="222"/>
      <c r="N58" s="222"/>
      <c r="O58" s="222"/>
      <c r="P58" s="223"/>
      <c r="Q58" s="222"/>
      <c r="R58" s="222"/>
      <c r="S58" s="222"/>
      <c r="T58" s="222"/>
      <c r="U58" s="222"/>
      <c r="V58" s="222"/>
    </row>
    <row r="59" spans="1:23" ht="21" hidden="1" customHeight="1">
      <c r="A59" s="221" t="s">
        <v>1965</v>
      </c>
      <c r="B59" s="222"/>
      <c r="C59" s="222"/>
      <c r="D59" s="222"/>
      <c r="E59" s="222"/>
      <c r="F59" s="222"/>
      <c r="G59" s="222"/>
      <c r="H59" s="222"/>
      <c r="I59" s="222"/>
      <c r="J59" s="222"/>
      <c r="K59" s="223"/>
      <c r="L59" s="222"/>
      <c r="M59" s="222"/>
      <c r="N59" s="222"/>
      <c r="O59" s="222"/>
      <c r="P59" s="223"/>
      <c r="Q59" s="222"/>
      <c r="R59" s="222"/>
      <c r="S59" s="222"/>
      <c r="T59" s="222"/>
      <c r="U59" s="222"/>
      <c r="V59" s="222"/>
    </row>
    <row r="60" spans="1:23" ht="21" hidden="1" customHeight="1">
      <c r="A60" s="221" t="s">
        <v>1991</v>
      </c>
      <c r="B60" s="222"/>
      <c r="C60" s="222"/>
      <c r="D60" s="222"/>
      <c r="E60" s="222"/>
      <c r="F60" s="222"/>
      <c r="G60" s="222"/>
      <c r="H60" s="222"/>
      <c r="I60" s="222"/>
      <c r="J60" s="222"/>
      <c r="K60" s="223"/>
      <c r="L60" s="222"/>
      <c r="M60" s="222"/>
      <c r="N60" s="222"/>
      <c r="O60" s="222"/>
      <c r="P60" s="223"/>
      <c r="Q60" s="222"/>
      <c r="R60" s="222"/>
      <c r="S60" s="222"/>
      <c r="T60" s="222"/>
      <c r="U60" s="222"/>
      <c r="V60" s="222"/>
    </row>
    <row r="61" spans="1:23" ht="21" hidden="1" customHeight="1">
      <c r="A61" s="221" t="s">
        <v>1992</v>
      </c>
      <c r="B61" s="222"/>
      <c r="C61" s="222"/>
      <c r="D61" s="222"/>
      <c r="E61" s="222"/>
      <c r="F61" s="222"/>
      <c r="G61" s="222"/>
      <c r="H61" s="222"/>
      <c r="I61" s="222"/>
      <c r="J61" s="222"/>
      <c r="K61" s="223"/>
      <c r="L61" s="222"/>
      <c r="M61" s="222"/>
      <c r="N61" s="222"/>
      <c r="O61" s="222"/>
      <c r="P61" s="223"/>
      <c r="Q61" s="222"/>
      <c r="R61" s="222"/>
      <c r="S61" s="222"/>
      <c r="T61" s="222"/>
      <c r="U61" s="222"/>
      <c r="V61" s="222"/>
    </row>
    <row r="62" spans="1:23" ht="21" hidden="1" customHeight="1">
      <c r="A62" s="221" t="s">
        <v>1993</v>
      </c>
      <c r="B62" s="222"/>
      <c r="C62" s="222"/>
      <c r="D62" s="222"/>
      <c r="E62" s="222"/>
      <c r="F62" s="222"/>
      <c r="G62" s="222"/>
      <c r="H62" s="222"/>
      <c r="I62" s="222"/>
      <c r="J62" s="222"/>
      <c r="K62" s="223"/>
      <c r="L62" s="222"/>
      <c r="M62" s="222"/>
      <c r="N62" s="222"/>
      <c r="O62" s="222"/>
      <c r="P62" s="223"/>
      <c r="Q62" s="222"/>
      <c r="R62" s="222"/>
      <c r="S62" s="222"/>
      <c r="T62" s="222"/>
      <c r="U62" s="222"/>
      <c r="V62" s="222"/>
    </row>
    <row r="63" spans="1:23" ht="21" hidden="1" customHeight="1">
      <c r="A63" s="221" t="s">
        <v>1994</v>
      </c>
      <c r="B63" s="222"/>
      <c r="C63" s="222"/>
      <c r="D63" s="222"/>
      <c r="E63" s="222"/>
      <c r="F63" s="222"/>
      <c r="G63" s="222"/>
      <c r="H63" s="222"/>
      <c r="I63" s="222"/>
      <c r="J63" s="222"/>
      <c r="K63" s="223"/>
      <c r="L63" s="222"/>
      <c r="M63" s="222"/>
      <c r="N63" s="222"/>
      <c r="O63" s="222"/>
      <c r="P63" s="223"/>
      <c r="Q63" s="222"/>
      <c r="R63" s="222"/>
      <c r="S63" s="222"/>
      <c r="T63" s="222"/>
      <c r="U63" s="222"/>
      <c r="V63" s="222"/>
    </row>
    <row r="64" spans="1:23" ht="21" hidden="1" customHeight="1">
      <c r="A64" s="219" t="s">
        <v>1995</v>
      </c>
      <c r="B64" s="222"/>
      <c r="C64" s="222"/>
      <c r="D64" s="222"/>
      <c r="E64" s="222"/>
      <c r="F64" s="222"/>
      <c r="G64" s="222"/>
      <c r="H64" s="222"/>
      <c r="I64" s="222"/>
      <c r="J64" s="222"/>
      <c r="K64" s="223"/>
      <c r="L64" s="222"/>
      <c r="M64" s="222"/>
      <c r="N64" s="222"/>
      <c r="O64" s="222"/>
      <c r="P64" s="223"/>
      <c r="Q64" s="222"/>
      <c r="R64" s="222"/>
      <c r="S64" s="222"/>
      <c r="T64" s="222"/>
      <c r="U64" s="222"/>
      <c r="V64" s="222"/>
    </row>
    <row r="65" spans="1:22" ht="21" hidden="1" customHeight="1">
      <c r="A65" s="221" t="s">
        <v>1996</v>
      </c>
      <c r="B65" s="222"/>
      <c r="C65" s="222"/>
      <c r="D65" s="222"/>
      <c r="E65" s="222"/>
      <c r="F65" s="222"/>
      <c r="G65" s="222"/>
      <c r="H65" s="222"/>
      <c r="I65" s="222"/>
      <c r="J65" s="222"/>
      <c r="K65" s="223"/>
      <c r="L65" s="222"/>
      <c r="M65" s="222"/>
      <c r="N65" s="222"/>
      <c r="O65" s="222"/>
      <c r="P65" s="223"/>
      <c r="Q65" s="222"/>
      <c r="R65" s="222"/>
      <c r="S65" s="222"/>
      <c r="T65" s="222"/>
      <c r="U65" s="222"/>
      <c r="V65" s="222"/>
    </row>
    <row r="66" spans="1:22" ht="21" hidden="1" customHeight="1">
      <c r="A66" s="221" t="s">
        <v>1965</v>
      </c>
      <c r="B66" s="222"/>
      <c r="C66" s="222"/>
      <c r="D66" s="222"/>
      <c r="E66" s="222"/>
      <c r="F66" s="222"/>
      <c r="G66" s="222"/>
      <c r="H66" s="222"/>
      <c r="I66" s="222"/>
      <c r="J66" s="222"/>
      <c r="K66" s="223"/>
      <c r="L66" s="222"/>
      <c r="M66" s="222"/>
      <c r="N66" s="222"/>
      <c r="O66" s="222"/>
      <c r="P66" s="223"/>
      <c r="Q66" s="222"/>
      <c r="R66" s="222"/>
      <c r="S66" s="222"/>
      <c r="T66" s="222"/>
      <c r="U66" s="222"/>
      <c r="V66" s="222"/>
    </row>
    <row r="67" spans="1:22" ht="21" hidden="1" customHeight="1">
      <c r="A67" s="221" t="s">
        <v>1997</v>
      </c>
      <c r="B67" s="222"/>
      <c r="C67" s="222"/>
      <c r="D67" s="222"/>
      <c r="E67" s="222"/>
      <c r="F67" s="222"/>
      <c r="G67" s="222"/>
      <c r="H67" s="222"/>
      <c r="I67" s="222"/>
      <c r="J67" s="222"/>
      <c r="K67" s="223"/>
      <c r="L67" s="222"/>
      <c r="M67" s="222"/>
      <c r="N67" s="222"/>
      <c r="O67" s="222"/>
      <c r="P67" s="223"/>
      <c r="Q67" s="222"/>
      <c r="R67" s="222"/>
      <c r="S67" s="222"/>
      <c r="T67" s="222"/>
      <c r="U67" s="222"/>
      <c r="V67" s="222"/>
    </row>
    <row r="68" spans="1:22" ht="21" hidden="1" customHeight="1">
      <c r="A68" s="221" t="s">
        <v>1998</v>
      </c>
      <c r="B68" s="222"/>
      <c r="C68" s="222"/>
      <c r="D68" s="222"/>
      <c r="E68" s="222"/>
      <c r="F68" s="222"/>
      <c r="G68" s="222"/>
      <c r="H68" s="222"/>
      <c r="I68" s="222"/>
      <c r="J68" s="222"/>
      <c r="K68" s="223"/>
      <c r="L68" s="222"/>
      <c r="M68" s="222"/>
      <c r="N68" s="222"/>
      <c r="O68" s="222"/>
      <c r="P68" s="223"/>
      <c r="Q68" s="222"/>
      <c r="R68" s="222"/>
      <c r="S68" s="222"/>
      <c r="T68" s="222"/>
      <c r="U68" s="222"/>
      <c r="V68" s="222"/>
    </row>
    <row r="69" spans="1:22" ht="21" hidden="1" customHeight="1">
      <c r="A69" s="221" t="s">
        <v>1999</v>
      </c>
      <c r="B69" s="222"/>
      <c r="C69" s="222"/>
      <c r="D69" s="222"/>
      <c r="E69" s="222"/>
      <c r="F69" s="222"/>
      <c r="G69" s="222"/>
      <c r="H69" s="222"/>
      <c r="I69" s="222"/>
      <c r="J69" s="222"/>
      <c r="K69" s="223"/>
      <c r="L69" s="222"/>
      <c r="M69" s="222"/>
      <c r="N69" s="222"/>
      <c r="O69" s="222"/>
      <c r="P69" s="223"/>
      <c r="Q69" s="222"/>
      <c r="R69" s="222"/>
      <c r="S69" s="222"/>
      <c r="T69" s="222"/>
      <c r="U69" s="222"/>
      <c r="V69" s="222"/>
    </row>
    <row r="70" spans="1:22" ht="21" hidden="1" customHeight="1">
      <c r="A70" s="221" t="s">
        <v>2000</v>
      </c>
      <c r="B70" s="222"/>
      <c r="C70" s="222"/>
      <c r="D70" s="222"/>
      <c r="E70" s="222"/>
      <c r="F70" s="222"/>
      <c r="G70" s="222"/>
      <c r="H70" s="222"/>
      <c r="I70" s="222"/>
      <c r="J70" s="222"/>
      <c r="K70" s="223"/>
      <c r="L70" s="222"/>
      <c r="M70" s="222"/>
      <c r="N70" s="222"/>
      <c r="O70" s="222"/>
      <c r="P70" s="223"/>
      <c r="Q70" s="222"/>
      <c r="R70" s="222"/>
      <c r="S70" s="222"/>
      <c r="T70" s="222"/>
      <c r="U70" s="222"/>
      <c r="V70" s="222"/>
    </row>
    <row r="71" spans="1:22" ht="21" hidden="1" customHeight="1">
      <c r="A71" s="221" t="s">
        <v>2001</v>
      </c>
      <c r="B71" s="222"/>
      <c r="C71" s="222"/>
      <c r="D71" s="222"/>
      <c r="E71" s="222"/>
      <c r="F71" s="222"/>
      <c r="G71" s="222"/>
      <c r="H71" s="222"/>
      <c r="I71" s="222"/>
      <c r="J71" s="222"/>
      <c r="K71" s="223"/>
      <c r="L71" s="222"/>
      <c r="M71" s="222"/>
      <c r="N71" s="222"/>
      <c r="O71" s="222"/>
      <c r="P71" s="223"/>
      <c r="Q71" s="222"/>
      <c r="R71" s="222"/>
      <c r="S71" s="222"/>
      <c r="T71" s="222"/>
      <c r="U71" s="222"/>
      <c r="V71" s="222"/>
    </row>
    <row r="72" spans="1:22" ht="21" hidden="1" customHeight="1">
      <c r="A72" s="219" t="s">
        <v>2002</v>
      </c>
      <c r="B72" s="222"/>
      <c r="C72" s="222"/>
      <c r="D72" s="222"/>
      <c r="E72" s="222"/>
      <c r="F72" s="222"/>
      <c r="G72" s="222"/>
      <c r="H72" s="222"/>
      <c r="I72" s="222"/>
      <c r="J72" s="222"/>
      <c r="K72" s="223"/>
      <c r="L72" s="222"/>
      <c r="M72" s="222"/>
      <c r="N72" s="222"/>
      <c r="O72" s="222"/>
      <c r="P72" s="223"/>
      <c r="Q72" s="222"/>
      <c r="R72" s="222"/>
      <c r="S72" s="222"/>
      <c r="T72" s="222"/>
      <c r="U72" s="222"/>
      <c r="V72" s="222"/>
    </row>
    <row r="73" spans="1:22" ht="21" hidden="1" customHeight="1">
      <c r="A73" s="221" t="s">
        <v>2003</v>
      </c>
      <c r="B73" s="222"/>
      <c r="C73" s="222"/>
      <c r="D73" s="222"/>
      <c r="E73" s="222"/>
      <c r="F73" s="222"/>
      <c r="G73" s="222"/>
      <c r="H73" s="222"/>
      <c r="I73" s="222"/>
      <c r="J73" s="222"/>
      <c r="K73" s="223"/>
      <c r="L73" s="222"/>
      <c r="M73" s="222"/>
      <c r="N73" s="222"/>
      <c r="O73" s="222"/>
      <c r="P73" s="223"/>
      <c r="Q73" s="222"/>
      <c r="R73" s="222"/>
      <c r="S73" s="222"/>
      <c r="T73" s="222"/>
      <c r="U73" s="222"/>
      <c r="V73" s="222"/>
    </row>
    <row r="74" spans="1:22" ht="21" hidden="1" customHeight="1">
      <c r="A74" s="221" t="s">
        <v>1965</v>
      </c>
      <c r="B74" s="222"/>
      <c r="C74" s="222"/>
      <c r="D74" s="222"/>
      <c r="E74" s="222"/>
      <c r="F74" s="222"/>
      <c r="G74" s="222"/>
      <c r="H74" s="222"/>
      <c r="I74" s="222"/>
      <c r="J74" s="222"/>
      <c r="K74" s="223"/>
      <c r="L74" s="222"/>
      <c r="M74" s="222"/>
      <c r="N74" s="222"/>
      <c r="O74" s="222"/>
      <c r="P74" s="223"/>
      <c r="Q74" s="222"/>
      <c r="R74" s="222"/>
      <c r="S74" s="222"/>
      <c r="T74" s="222"/>
      <c r="U74" s="222"/>
      <c r="V74" s="222"/>
    </row>
    <row r="75" spans="1:22" ht="21" hidden="1" customHeight="1">
      <c r="A75" s="227" t="s">
        <v>1424</v>
      </c>
      <c r="B75" s="222"/>
      <c r="C75" s="222"/>
      <c r="D75" s="222"/>
      <c r="E75" s="222"/>
      <c r="F75" s="222"/>
      <c r="G75" s="222"/>
      <c r="H75" s="222"/>
      <c r="I75" s="222"/>
      <c r="J75" s="222"/>
      <c r="K75" s="223"/>
      <c r="L75" s="222"/>
      <c r="M75" s="222"/>
      <c r="N75" s="222"/>
      <c r="O75" s="222"/>
      <c r="P75" s="223"/>
      <c r="Q75" s="222"/>
      <c r="R75" s="222"/>
      <c r="S75" s="222"/>
      <c r="T75" s="222"/>
      <c r="U75" s="222"/>
      <c r="V75" s="222"/>
    </row>
    <row r="76" spans="1:22" ht="21" hidden="1" customHeight="1">
      <c r="A76" s="227" t="s">
        <v>1425</v>
      </c>
      <c r="B76" s="222"/>
      <c r="C76" s="222"/>
      <c r="D76" s="222"/>
      <c r="E76" s="222"/>
      <c r="F76" s="222"/>
      <c r="G76" s="222"/>
      <c r="H76" s="222"/>
      <c r="I76" s="222"/>
      <c r="J76" s="222"/>
      <c r="K76" s="223"/>
      <c r="L76" s="222"/>
      <c r="M76" s="222"/>
      <c r="N76" s="222"/>
      <c r="O76" s="222"/>
      <c r="P76" s="223"/>
      <c r="Q76" s="222"/>
      <c r="R76" s="222"/>
      <c r="S76" s="222"/>
      <c r="T76" s="222"/>
      <c r="U76" s="222"/>
      <c r="V76" s="222"/>
    </row>
    <row r="77" spans="1:22" ht="21" hidden="1" customHeight="1">
      <c r="A77" s="227" t="s">
        <v>1426</v>
      </c>
      <c r="B77" s="222"/>
      <c r="C77" s="222"/>
      <c r="D77" s="222"/>
      <c r="E77" s="222"/>
      <c r="F77" s="222"/>
      <c r="G77" s="222"/>
      <c r="H77" s="222"/>
      <c r="I77" s="222"/>
      <c r="J77" s="222"/>
      <c r="K77" s="223"/>
      <c r="L77" s="222"/>
      <c r="M77" s="222"/>
      <c r="N77" s="222"/>
      <c r="O77" s="222"/>
      <c r="P77" s="223"/>
      <c r="Q77" s="222"/>
      <c r="R77" s="222"/>
      <c r="S77" s="222"/>
      <c r="T77" s="222"/>
      <c r="U77" s="222"/>
      <c r="V77" s="222"/>
    </row>
    <row r="78" spans="1:22" ht="21" hidden="1" customHeight="1">
      <c r="A78" s="227" t="s">
        <v>1427</v>
      </c>
      <c r="B78" s="222"/>
      <c r="C78" s="222"/>
      <c r="D78" s="222"/>
      <c r="E78" s="222"/>
      <c r="F78" s="222"/>
      <c r="G78" s="222"/>
      <c r="H78" s="222"/>
      <c r="I78" s="222"/>
      <c r="J78" s="222"/>
      <c r="K78" s="223"/>
      <c r="L78" s="222"/>
      <c r="M78" s="222"/>
      <c r="N78" s="222"/>
      <c r="O78" s="222"/>
      <c r="P78" s="223"/>
      <c r="Q78" s="222"/>
      <c r="R78" s="222"/>
      <c r="S78" s="222"/>
      <c r="T78" s="222"/>
      <c r="U78" s="222"/>
      <c r="V78" s="222"/>
    </row>
    <row r="79" spans="1:22" ht="21" hidden="1" customHeight="1">
      <c r="A79" s="227" t="s">
        <v>1428</v>
      </c>
      <c r="B79" s="222"/>
      <c r="C79" s="222"/>
      <c r="D79" s="222"/>
      <c r="E79" s="222"/>
      <c r="F79" s="222"/>
      <c r="G79" s="222"/>
      <c r="H79" s="222"/>
      <c r="I79" s="222"/>
      <c r="J79" s="222"/>
      <c r="K79" s="223"/>
      <c r="L79" s="222"/>
      <c r="M79" s="222"/>
      <c r="N79" s="222"/>
      <c r="O79" s="222"/>
      <c r="P79" s="223"/>
      <c r="Q79" s="222"/>
      <c r="R79" s="222"/>
      <c r="S79" s="222"/>
      <c r="T79" s="222"/>
      <c r="U79" s="222"/>
      <c r="V79" s="222"/>
    </row>
    <row r="80" spans="1:22" ht="21" hidden="1" customHeight="1">
      <c r="A80" s="227" t="s">
        <v>1429</v>
      </c>
      <c r="B80" s="222"/>
      <c r="C80" s="222"/>
      <c r="D80" s="222"/>
      <c r="E80" s="222"/>
      <c r="F80" s="222"/>
      <c r="G80" s="222"/>
      <c r="H80" s="222"/>
      <c r="I80" s="222"/>
      <c r="J80" s="222"/>
      <c r="K80" s="223"/>
      <c r="L80" s="222"/>
      <c r="M80" s="222"/>
      <c r="N80" s="222"/>
      <c r="O80" s="222"/>
      <c r="P80" s="223"/>
      <c r="Q80" s="222"/>
      <c r="R80" s="222"/>
      <c r="S80" s="222"/>
      <c r="T80" s="222"/>
      <c r="U80" s="222"/>
      <c r="V80" s="222"/>
    </row>
    <row r="81" spans="1:22" ht="21" hidden="1" customHeight="1">
      <c r="A81" s="227" t="s">
        <v>1430</v>
      </c>
      <c r="B81" s="222"/>
      <c r="C81" s="222"/>
      <c r="D81" s="222"/>
      <c r="E81" s="222"/>
      <c r="F81" s="222"/>
      <c r="G81" s="222"/>
      <c r="H81" s="222"/>
      <c r="I81" s="222"/>
      <c r="J81" s="222"/>
      <c r="K81" s="223"/>
      <c r="L81" s="222"/>
      <c r="M81" s="222"/>
      <c r="N81" s="222"/>
      <c r="O81" s="222"/>
      <c r="P81" s="223"/>
      <c r="Q81" s="222"/>
      <c r="R81" s="222"/>
      <c r="S81" s="222"/>
      <c r="T81" s="222"/>
      <c r="U81" s="222"/>
      <c r="V81" s="222"/>
    </row>
    <row r="82" spans="1:22" ht="21" hidden="1" customHeight="1">
      <c r="A82" s="227" t="s">
        <v>1431</v>
      </c>
      <c r="B82" s="222"/>
      <c r="C82" s="222"/>
      <c r="D82" s="222"/>
      <c r="E82" s="222"/>
      <c r="F82" s="222"/>
      <c r="G82" s="222"/>
      <c r="H82" s="222"/>
      <c r="I82" s="222"/>
      <c r="J82" s="222"/>
      <c r="K82" s="223"/>
      <c r="L82" s="222"/>
      <c r="M82" s="222"/>
      <c r="N82" s="222"/>
      <c r="O82" s="222"/>
      <c r="P82" s="223"/>
      <c r="Q82" s="222"/>
      <c r="R82" s="222"/>
      <c r="S82" s="222"/>
      <c r="T82" s="222"/>
      <c r="U82" s="222"/>
      <c r="V82" s="222"/>
    </row>
    <row r="83" spans="1:22" ht="21" hidden="1" customHeight="1">
      <c r="A83" s="227" t="s">
        <v>1432</v>
      </c>
      <c r="B83" s="222"/>
      <c r="C83" s="222"/>
      <c r="D83" s="222"/>
      <c r="E83" s="222"/>
      <c r="F83" s="222"/>
      <c r="G83" s="222"/>
      <c r="H83" s="222"/>
      <c r="I83" s="222"/>
      <c r="J83" s="222"/>
      <c r="K83" s="223"/>
      <c r="L83" s="222"/>
      <c r="M83" s="222"/>
      <c r="N83" s="222"/>
      <c r="O83" s="222"/>
      <c r="P83" s="223"/>
      <c r="Q83" s="222"/>
      <c r="R83" s="222"/>
      <c r="S83" s="222"/>
      <c r="T83" s="222"/>
      <c r="U83" s="222"/>
      <c r="V83" s="222"/>
    </row>
    <row r="84" spans="1:22" ht="21" hidden="1" customHeight="1">
      <c r="A84" s="227" t="s">
        <v>1433</v>
      </c>
      <c r="B84" s="222"/>
      <c r="C84" s="222"/>
      <c r="D84" s="222"/>
      <c r="E84" s="222"/>
      <c r="F84" s="222"/>
      <c r="G84" s="222"/>
      <c r="H84" s="222"/>
      <c r="I84" s="222"/>
      <c r="J84" s="222"/>
      <c r="K84" s="223"/>
      <c r="L84" s="222"/>
      <c r="M84" s="222"/>
      <c r="N84" s="222"/>
      <c r="O84" s="222"/>
      <c r="P84" s="223"/>
      <c r="Q84" s="222"/>
      <c r="R84" s="222"/>
      <c r="S84" s="222"/>
      <c r="T84" s="222"/>
      <c r="U84" s="222"/>
      <c r="V84" s="222"/>
    </row>
    <row r="85" spans="1:22" ht="21" hidden="1" customHeight="1">
      <c r="A85" s="227" t="s">
        <v>1434</v>
      </c>
      <c r="B85" s="222"/>
      <c r="C85" s="222"/>
      <c r="D85" s="222"/>
      <c r="E85" s="222"/>
      <c r="F85" s="222"/>
      <c r="G85" s="222"/>
      <c r="H85" s="222"/>
      <c r="I85" s="222"/>
      <c r="J85" s="222"/>
      <c r="K85" s="223"/>
      <c r="L85" s="222"/>
      <c r="M85" s="222"/>
      <c r="N85" s="222"/>
      <c r="O85" s="222"/>
      <c r="P85" s="223"/>
      <c r="Q85" s="222"/>
      <c r="R85" s="222"/>
      <c r="S85" s="222"/>
      <c r="T85" s="222"/>
      <c r="U85" s="222"/>
      <c r="V85" s="222"/>
    </row>
    <row r="86" spans="1:22" ht="21" hidden="1" customHeight="1">
      <c r="A86" s="227" t="s">
        <v>1435</v>
      </c>
      <c r="B86" s="222"/>
      <c r="C86" s="222"/>
      <c r="D86" s="222"/>
      <c r="E86" s="222"/>
      <c r="F86" s="222"/>
      <c r="G86" s="222"/>
      <c r="H86" s="222"/>
      <c r="I86" s="222"/>
      <c r="J86" s="222"/>
      <c r="K86" s="223"/>
      <c r="L86" s="222"/>
      <c r="M86" s="222"/>
      <c r="N86" s="222"/>
      <c r="O86" s="222"/>
      <c r="P86" s="223"/>
      <c r="Q86" s="222"/>
      <c r="R86" s="222"/>
      <c r="S86" s="222"/>
      <c r="T86" s="222"/>
      <c r="U86" s="222"/>
      <c r="V86" s="222"/>
    </row>
    <row r="87" spans="1:22" ht="21" hidden="1" customHeight="1">
      <c r="A87" s="227" t="s">
        <v>1436</v>
      </c>
      <c r="B87" s="222"/>
      <c r="C87" s="222"/>
      <c r="D87" s="222"/>
      <c r="E87" s="222"/>
      <c r="F87" s="222"/>
      <c r="G87" s="222"/>
      <c r="H87" s="222"/>
      <c r="I87" s="222"/>
      <c r="J87" s="222"/>
      <c r="K87" s="223"/>
      <c r="L87" s="222"/>
      <c r="M87" s="222"/>
      <c r="N87" s="222"/>
      <c r="O87" s="222"/>
      <c r="P87" s="223"/>
      <c r="Q87" s="222"/>
      <c r="R87" s="222"/>
      <c r="S87" s="222"/>
      <c r="T87" s="222"/>
      <c r="U87" s="222"/>
      <c r="V87" s="222"/>
    </row>
    <row r="88" spans="1:22" ht="21" hidden="1" customHeight="1">
      <c r="A88" s="227" t="s">
        <v>1437</v>
      </c>
      <c r="B88" s="222"/>
      <c r="C88" s="222"/>
      <c r="D88" s="222"/>
      <c r="E88" s="222"/>
      <c r="F88" s="222"/>
      <c r="G88" s="222"/>
      <c r="H88" s="222"/>
      <c r="I88" s="222"/>
      <c r="J88" s="222"/>
      <c r="K88" s="223"/>
      <c r="L88" s="222"/>
      <c r="M88" s="222"/>
      <c r="N88" s="222"/>
      <c r="O88" s="222"/>
      <c r="P88" s="223"/>
      <c r="Q88" s="222"/>
      <c r="R88" s="222"/>
      <c r="S88" s="222"/>
      <c r="T88" s="222"/>
      <c r="U88" s="222"/>
      <c r="V88" s="222"/>
    </row>
    <row r="89" spans="1:22" ht="21" hidden="1" customHeight="1">
      <c r="A89" s="227" t="s">
        <v>1438</v>
      </c>
      <c r="B89" s="222"/>
      <c r="C89" s="222"/>
      <c r="D89" s="222"/>
      <c r="E89" s="222"/>
      <c r="F89" s="222"/>
      <c r="G89" s="222"/>
      <c r="H89" s="222"/>
      <c r="I89" s="222"/>
      <c r="J89" s="222"/>
      <c r="K89" s="223"/>
      <c r="L89" s="222"/>
      <c r="M89" s="222"/>
      <c r="N89" s="222"/>
      <c r="O89" s="222"/>
      <c r="P89" s="223"/>
      <c r="Q89" s="222"/>
      <c r="R89" s="222"/>
      <c r="S89" s="222"/>
      <c r="T89" s="222"/>
      <c r="U89" s="222"/>
      <c r="V89" s="222"/>
    </row>
    <row r="90" spans="1:22" ht="21" hidden="1" customHeight="1">
      <c r="A90" s="227" t="s">
        <v>1439</v>
      </c>
      <c r="B90" s="222"/>
      <c r="C90" s="222"/>
      <c r="D90" s="222"/>
      <c r="E90" s="222"/>
      <c r="F90" s="222"/>
      <c r="G90" s="222"/>
      <c r="H90" s="222"/>
      <c r="I90" s="222"/>
      <c r="J90" s="222"/>
      <c r="K90" s="223"/>
      <c r="L90" s="222"/>
      <c r="M90" s="222"/>
      <c r="N90" s="222"/>
      <c r="O90" s="222"/>
      <c r="P90" s="223"/>
      <c r="Q90" s="222"/>
      <c r="R90" s="222"/>
      <c r="S90" s="222"/>
      <c r="T90" s="222"/>
      <c r="U90" s="222"/>
      <c r="V90" s="222"/>
    </row>
    <row r="91" spans="1:22" ht="21" hidden="1" customHeight="1">
      <c r="A91" s="227" t="s">
        <v>1440</v>
      </c>
      <c r="B91" s="222"/>
      <c r="C91" s="222"/>
      <c r="D91" s="222"/>
      <c r="E91" s="222"/>
      <c r="F91" s="222"/>
      <c r="G91" s="222"/>
      <c r="H91" s="222"/>
      <c r="I91" s="222"/>
      <c r="J91" s="222"/>
      <c r="K91" s="223"/>
      <c r="L91" s="222"/>
      <c r="M91" s="222"/>
      <c r="N91" s="222"/>
      <c r="O91" s="222"/>
      <c r="P91" s="223"/>
      <c r="Q91" s="222"/>
      <c r="R91" s="222"/>
      <c r="S91" s="222"/>
      <c r="T91" s="222"/>
      <c r="U91" s="222"/>
      <c r="V91" s="222"/>
    </row>
    <row r="92" spans="1:22" ht="21" hidden="1" customHeight="1">
      <c r="A92" s="227" t="s">
        <v>1441</v>
      </c>
      <c r="B92" s="222"/>
      <c r="C92" s="222"/>
      <c r="D92" s="222"/>
      <c r="E92" s="222"/>
      <c r="F92" s="222"/>
      <c r="G92" s="222"/>
      <c r="H92" s="222"/>
      <c r="I92" s="222"/>
      <c r="J92" s="222"/>
      <c r="K92" s="223"/>
      <c r="L92" s="222"/>
      <c r="M92" s="222"/>
      <c r="N92" s="222"/>
      <c r="O92" s="222"/>
      <c r="P92" s="223"/>
      <c r="Q92" s="222"/>
      <c r="R92" s="222"/>
      <c r="S92" s="222"/>
      <c r="T92" s="222"/>
      <c r="U92" s="222"/>
      <c r="V92" s="222"/>
    </row>
    <row r="93" spans="1:22" ht="21" hidden="1" customHeight="1">
      <c r="A93" s="219" t="s">
        <v>1941</v>
      </c>
      <c r="B93" s="222"/>
      <c r="C93" s="222"/>
      <c r="D93" s="222"/>
      <c r="E93" s="222"/>
      <c r="F93" s="222"/>
      <c r="G93" s="222"/>
      <c r="H93" s="222"/>
      <c r="I93" s="222"/>
      <c r="J93" s="222"/>
      <c r="K93" s="223"/>
      <c r="L93" s="222"/>
      <c r="M93" s="222"/>
      <c r="N93" s="222"/>
      <c r="O93" s="222"/>
      <c r="P93" s="223"/>
      <c r="Q93" s="222"/>
      <c r="R93" s="222"/>
      <c r="S93" s="222"/>
      <c r="T93" s="222"/>
      <c r="U93" s="222"/>
      <c r="V93" s="222"/>
    </row>
    <row r="94" spans="1:22" ht="21" hidden="1" customHeight="1">
      <c r="A94" s="221" t="s">
        <v>1942</v>
      </c>
      <c r="B94" s="222"/>
      <c r="C94" s="222"/>
      <c r="D94" s="222"/>
      <c r="E94" s="222"/>
      <c r="F94" s="222"/>
      <c r="G94" s="222"/>
      <c r="H94" s="222"/>
      <c r="I94" s="222"/>
      <c r="J94" s="222"/>
      <c r="K94" s="223"/>
      <c r="L94" s="222"/>
      <c r="M94" s="222"/>
      <c r="N94" s="222"/>
      <c r="O94" s="222"/>
      <c r="P94" s="223"/>
      <c r="Q94" s="222"/>
      <c r="R94" s="222"/>
      <c r="S94" s="222"/>
      <c r="T94" s="222"/>
      <c r="U94" s="222"/>
      <c r="V94" s="222"/>
    </row>
    <row r="95" spans="1:22" ht="21" hidden="1" customHeight="1">
      <c r="A95" s="221" t="s">
        <v>1943</v>
      </c>
      <c r="B95" s="222"/>
      <c r="C95" s="222"/>
      <c r="D95" s="222"/>
      <c r="E95" s="222"/>
      <c r="F95" s="222"/>
      <c r="G95" s="222"/>
      <c r="H95" s="222"/>
      <c r="I95" s="222"/>
      <c r="J95" s="222"/>
      <c r="K95" s="223"/>
      <c r="L95" s="222"/>
      <c r="M95" s="222"/>
      <c r="N95" s="222"/>
      <c r="O95" s="222"/>
      <c r="P95" s="223"/>
      <c r="Q95" s="222"/>
      <c r="R95" s="222"/>
      <c r="S95" s="222"/>
      <c r="T95" s="222"/>
      <c r="U95" s="222"/>
      <c r="V95" s="222"/>
    </row>
    <row r="96" spans="1:22" ht="21" hidden="1" customHeight="1">
      <c r="A96" s="221" t="s">
        <v>2004</v>
      </c>
      <c r="B96" s="222"/>
      <c r="C96" s="222"/>
      <c r="D96" s="222"/>
      <c r="E96" s="222"/>
      <c r="F96" s="222"/>
      <c r="G96" s="222"/>
      <c r="H96" s="222"/>
      <c r="I96" s="222"/>
      <c r="J96" s="222"/>
      <c r="K96" s="223"/>
      <c r="L96" s="222"/>
      <c r="M96" s="222"/>
      <c r="N96" s="222"/>
      <c r="O96" s="222"/>
      <c r="P96" s="223"/>
      <c r="Q96" s="222"/>
      <c r="R96" s="222"/>
      <c r="S96" s="222"/>
      <c r="T96" s="222"/>
      <c r="U96" s="222"/>
      <c r="V96" s="222"/>
    </row>
    <row r="97" spans="1:22" ht="21" hidden="1" customHeight="1">
      <c r="A97" s="221" t="s">
        <v>1446</v>
      </c>
      <c r="B97" s="222"/>
      <c r="C97" s="222"/>
      <c r="D97" s="222"/>
      <c r="E97" s="222"/>
      <c r="F97" s="222"/>
      <c r="G97" s="222"/>
      <c r="H97" s="222"/>
      <c r="I97" s="222"/>
      <c r="J97" s="222"/>
      <c r="K97" s="223"/>
      <c r="L97" s="222"/>
      <c r="M97" s="222"/>
      <c r="N97" s="222"/>
      <c r="O97" s="222"/>
      <c r="P97" s="223"/>
      <c r="Q97" s="222"/>
      <c r="R97" s="222"/>
      <c r="S97" s="222"/>
      <c r="T97" s="222"/>
      <c r="U97" s="222"/>
      <c r="V97" s="222"/>
    </row>
    <row r="98" spans="1:22" ht="21" hidden="1" customHeight="1">
      <c r="A98" s="221" t="s">
        <v>1447</v>
      </c>
      <c r="B98" s="222"/>
      <c r="C98" s="222"/>
      <c r="D98" s="222"/>
      <c r="E98" s="222"/>
      <c r="F98" s="222"/>
      <c r="G98" s="222"/>
      <c r="H98" s="222"/>
      <c r="I98" s="222"/>
      <c r="J98" s="222"/>
      <c r="K98" s="223"/>
      <c r="L98" s="222"/>
      <c r="M98" s="222"/>
      <c r="N98" s="222"/>
      <c r="O98" s="222"/>
      <c r="P98" s="223"/>
      <c r="Q98" s="222"/>
      <c r="R98" s="222"/>
      <c r="S98" s="222"/>
      <c r="T98" s="222"/>
      <c r="U98" s="222"/>
      <c r="V98" s="222"/>
    </row>
    <row r="99" spans="1:22" ht="21" hidden="1" customHeight="1">
      <c r="A99" s="221" t="s">
        <v>1448</v>
      </c>
      <c r="B99" s="222"/>
      <c r="C99" s="222"/>
      <c r="D99" s="222"/>
      <c r="E99" s="222"/>
      <c r="F99" s="222"/>
      <c r="G99" s="222"/>
      <c r="H99" s="222"/>
      <c r="I99" s="222"/>
      <c r="J99" s="222"/>
      <c r="K99" s="223"/>
      <c r="L99" s="222"/>
      <c r="M99" s="222"/>
      <c r="N99" s="222"/>
      <c r="O99" s="222"/>
      <c r="P99" s="223"/>
      <c r="Q99" s="222"/>
      <c r="R99" s="222"/>
      <c r="S99" s="222"/>
      <c r="T99" s="222"/>
      <c r="U99" s="222"/>
      <c r="V99" s="222"/>
    </row>
    <row r="100" spans="1:22" ht="21" hidden="1" customHeight="1">
      <c r="A100" s="221" t="s">
        <v>1449</v>
      </c>
      <c r="B100" s="222"/>
      <c r="C100" s="222"/>
      <c r="D100" s="222"/>
      <c r="E100" s="222"/>
      <c r="F100" s="222"/>
      <c r="G100" s="222"/>
      <c r="H100" s="222"/>
      <c r="I100" s="222"/>
      <c r="J100" s="222"/>
      <c r="K100" s="223"/>
      <c r="L100" s="222"/>
      <c r="M100" s="222"/>
      <c r="N100" s="222"/>
      <c r="O100" s="222"/>
      <c r="P100" s="223"/>
      <c r="Q100" s="222"/>
      <c r="R100" s="222"/>
      <c r="S100" s="222"/>
      <c r="T100" s="222"/>
      <c r="U100" s="222"/>
      <c r="V100" s="222"/>
    </row>
    <row r="101" spans="1:22" ht="21" hidden="1" customHeight="1">
      <c r="A101" s="221" t="s">
        <v>1450</v>
      </c>
      <c r="B101" s="222"/>
      <c r="C101" s="222"/>
      <c r="D101" s="222"/>
      <c r="E101" s="222"/>
      <c r="F101" s="222"/>
      <c r="G101" s="222"/>
      <c r="H101" s="222"/>
      <c r="I101" s="222"/>
      <c r="J101" s="222"/>
      <c r="K101" s="223"/>
      <c r="L101" s="222"/>
      <c r="M101" s="222"/>
      <c r="N101" s="222"/>
      <c r="O101" s="222"/>
      <c r="P101" s="223"/>
      <c r="Q101" s="222"/>
      <c r="R101" s="222"/>
      <c r="S101" s="222"/>
      <c r="T101" s="222"/>
      <c r="U101" s="222"/>
      <c r="V101" s="222"/>
    </row>
    <row r="102" spans="1:22" ht="21" hidden="1" customHeight="1">
      <c r="A102" s="221" t="s">
        <v>1451</v>
      </c>
      <c r="B102" s="222"/>
      <c r="C102" s="222"/>
      <c r="D102" s="222"/>
      <c r="E102" s="222"/>
      <c r="F102" s="222"/>
      <c r="G102" s="222"/>
      <c r="H102" s="222"/>
      <c r="I102" s="222"/>
      <c r="J102" s="222"/>
      <c r="K102" s="223"/>
      <c r="L102" s="222"/>
      <c r="M102" s="222"/>
      <c r="N102" s="222"/>
      <c r="O102" s="222"/>
      <c r="P102" s="223"/>
      <c r="Q102" s="222"/>
      <c r="R102" s="222"/>
      <c r="S102" s="222"/>
      <c r="T102" s="222"/>
      <c r="U102" s="222"/>
      <c r="V102" s="222"/>
    </row>
    <row r="103" spans="1:22" ht="21" hidden="1" customHeight="1">
      <c r="A103" s="221" t="s">
        <v>1452</v>
      </c>
      <c r="B103" s="222"/>
      <c r="C103" s="222"/>
      <c r="D103" s="222"/>
      <c r="E103" s="222"/>
      <c r="F103" s="222"/>
      <c r="G103" s="222"/>
      <c r="H103" s="222"/>
      <c r="I103" s="222"/>
      <c r="J103" s="222"/>
      <c r="K103" s="223"/>
      <c r="L103" s="222"/>
      <c r="M103" s="222"/>
      <c r="N103" s="222"/>
      <c r="O103" s="222"/>
      <c r="P103" s="223"/>
      <c r="Q103" s="222"/>
      <c r="R103" s="222"/>
      <c r="S103" s="222"/>
      <c r="T103" s="222"/>
      <c r="U103" s="222"/>
      <c r="V103" s="222"/>
    </row>
    <row r="104" spans="1:22" ht="21" hidden="1" customHeight="1">
      <c r="A104" s="221" t="s">
        <v>1453</v>
      </c>
      <c r="B104" s="222"/>
      <c r="C104" s="222"/>
      <c r="D104" s="222"/>
      <c r="E104" s="222"/>
      <c r="F104" s="222"/>
      <c r="G104" s="222"/>
      <c r="H104" s="222"/>
      <c r="I104" s="222"/>
      <c r="J104" s="222"/>
      <c r="K104" s="223"/>
      <c r="L104" s="222"/>
      <c r="M104" s="222"/>
      <c r="N104" s="222"/>
      <c r="O104" s="222"/>
      <c r="P104" s="223"/>
      <c r="Q104" s="222"/>
      <c r="R104" s="222"/>
      <c r="S104" s="222"/>
      <c r="T104" s="222"/>
      <c r="U104" s="222"/>
      <c r="V104" s="222"/>
    </row>
    <row r="105" spans="1:22" ht="21" hidden="1" customHeight="1">
      <c r="A105" s="221" t="s">
        <v>1454</v>
      </c>
      <c r="B105" s="222"/>
      <c r="C105" s="222"/>
      <c r="D105" s="222"/>
      <c r="E105" s="222"/>
      <c r="F105" s="222"/>
      <c r="G105" s="222"/>
      <c r="H105" s="222"/>
      <c r="I105" s="222"/>
      <c r="J105" s="222"/>
      <c r="K105" s="223"/>
      <c r="L105" s="222"/>
      <c r="M105" s="222"/>
      <c r="N105" s="222"/>
      <c r="O105" s="222"/>
      <c r="P105" s="223"/>
      <c r="Q105" s="222"/>
      <c r="R105" s="222"/>
      <c r="S105" s="222"/>
      <c r="T105" s="222"/>
      <c r="U105" s="222"/>
      <c r="V105" s="222"/>
    </row>
    <row r="106" spans="1:22" ht="21" hidden="1" customHeight="1">
      <c r="A106" s="221" t="s">
        <v>1455</v>
      </c>
      <c r="B106" s="222"/>
      <c r="C106" s="222"/>
      <c r="D106" s="222"/>
      <c r="E106" s="222"/>
      <c r="F106" s="222"/>
      <c r="G106" s="222"/>
      <c r="H106" s="222"/>
      <c r="I106" s="222"/>
      <c r="J106" s="222"/>
      <c r="K106" s="223"/>
      <c r="L106" s="222"/>
      <c r="M106" s="222"/>
      <c r="N106" s="222"/>
      <c r="O106" s="222"/>
      <c r="P106" s="223"/>
      <c r="Q106" s="222"/>
      <c r="R106" s="222"/>
      <c r="S106" s="222"/>
      <c r="T106" s="222"/>
      <c r="U106" s="222"/>
      <c r="V106" s="222"/>
    </row>
    <row r="107" spans="1:22" ht="21" hidden="1" customHeight="1">
      <c r="A107" s="221" t="s">
        <v>1456</v>
      </c>
      <c r="B107" s="222"/>
      <c r="C107" s="222"/>
      <c r="D107" s="222"/>
      <c r="E107" s="222"/>
      <c r="F107" s="222"/>
      <c r="G107" s="222"/>
      <c r="H107" s="222"/>
      <c r="I107" s="222"/>
      <c r="J107" s="222"/>
      <c r="K107" s="223"/>
      <c r="L107" s="222"/>
      <c r="M107" s="222"/>
      <c r="N107" s="222"/>
      <c r="O107" s="222"/>
      <c r="P107" s="223"/>
      <c r="Q107" s="222"/>
      <c r="R107" s="222"/>
      <c r="S107" s="222"/>
      <c r="T107" s="222"/>
      <c r="U107" s="222"/>
      <c r="V107" s="222"/>
    </row>
    <row r="108" spans="1:22" ht="21" hidden="1" customHeight="1">
      <c r="A108" s="221" t="s">
        <v>1457</v>
      </c>
      <c r="B108" s="222"/>
      <c r="C108" s="222"/>
      <c r="D108" s="222"/>
      <c r="E108" s="222"/>
      <c r="F108" s="222"/>
      <c r="G108" s="222"/>
      <c r="H108" s="222"/>
      <c r="I108" s="222"/>
      <c r="J108" s="222"/>
      <c r="K108" s="223"/>
      <c r="L108" s="222"/>
      <c r="M108" s="222"/>
      <c r="N108" s="222"/>
      <c r="O108" s="222"/>
      <c r="P108" s="223"/>
      <c r="Q108" s="222"/>
      <c r="R108" s="222"/>
      <c r="S108" s="222"/>
      <c r="T108" s="222"/>
      <c r="U108" s="222"/>
      <c r="V108" s="222"/>
    </row>
    <row r="109" spans="1:22" ht="21" hidden="1" customHeight="1">
      <c r="A109" s="221" t="s">
        <v>1458</v>
      </c>
      <c r="B109" s="222"/>
      <c r="C109" s="222"/>
      <c r="D109" s="222"/>
      <c r="E109" s="222"/>
      <c r="F109" s="222"/>
      <c r="G109" s="222"/>
      <c r="H109" s="222"/>
      <c r="I109" s="222"/>
      <c r="J109" s="222"/>
      <c r="K109" s="223"/>
      <c r="L109" s="222"/>
      <c r="M109" s="222"/>
      <c r="N109" s="222"/>
      <c r="O109" s="222"/>
      <c r="P109" s="223"/>
      <c r="Q109" s="222"/>
      <c r="R109" s="222"/>
      <c r="S109" s="222"/>
      <c r="T109" s="222"/>
      <c r="U109" s="222"/>
      <c r="V109" s="222"/>
    </row>
    <row r="110" spans="1:22" ht="21" hidden="1" customHeight="1">
      <c r="A110" s="219" t="s">
        <v>1944</v>
      </c>
      <c r="B110" s="222"/>
      <c r="C110" s="222"/>
      <c r="D110" s="222"/>
      <c r="E110" s="222"/>
      <c r="F110" s="222"/>
      <c r="G110" s="222"/>
      <c r="H110" s="222"/>
      <c r="I110" s="222"/>
      <c r="J110" s="222"/>
      <c r="K110" s="223"/>
      <c r="L110" s="222"/>
      <c r="M110" s="222"/>
      <c r="N110" s="222"/>
      <c r="O110" s="222"/>
      <c r="P110" s="223"/>
      <c r="Q110" s="222"/>
      <c r="R110" s="222"/>
      <c r="S110" s="222"/>
      <c r="T110" s="222"/>
      <c r="U110" s="222"/>
      <c r="V110" s="222"/>
    </row>
    <row r="111" spans="1:22" ht="21" hidden="1" customHeight="1">
      <c r="A111" s="228" t="s">
        <v>2005</v>
      </c>
      <c r="B111" s="222"/>
      <c r="C111" s="222"/>
      <c r="D111" s="222"/>
      <c r="E111" s="222"/>
      <c r="F111" s="222"/>
      <c r="G111" s="222"/>
      <c r="H111" s="222"/>
      <c r="I111" s="222"/>
      <c r="J111" s="222"/>
      <c r="K111" s="223"/>
      <c r="L111" s="222"/>
      <c r="M111" s="222"/>
      <c r="N111" s="222"/>
      <c r="O111" s="222"/>
      <c r="P111" s="223"/>
      <c r="Q111" s="222"/>
      <c r="R111" s="222"/>
      <c r="S111" s="222"/>
      <c r="T111" s="222"/>
      <c r="U111" s="222"/>
      <c r="V111" s="222"/>
    </row>
    <row r="112" spans="1:22" ht="21" hidden="1" customHeight="1">
      <c r="A112" s="228" t="s">
        <v>2006</v>
      </c>
      <c r="B112" s="222"/>
      <c r="C112" s="222"/>
      <c r="D112" s="222"/>
      <c r="E112" s="222"/>
      <c r="F112" s="222"/>
      <c r="G112" s="222"/>
      <c r="H112" s="222"/>
      <c r="I112" s="222"/>
      <c r="J112" s="222"/>
      <c r="K112" s="223"/>
      <c r="L112" s="222"/>
      <c r="M112" s="222"/>
      <c r="N112" s="222"/>
      <c r="O112" s="222"/>
      <c r="P112" s="223"/>
      <c r="Q112" s="222"/>
      <c r="R112" s="222"/>
      <c r="S112" s="222"/>
      <c r="T112" s="222"/>
      <c r="U112" s="222"/>
      <c r="V112" s="222"/>
    </row>
    <row r="113" spans="1:22" ht="21" hidden="1" customHeight="1">
      <c r="A113" s="228" t="s">
        <v>1461</v>
      </c>
      <c r="B113" s="222"/>
      <c r="C113" s="222"/>
      <c r="D113" s="222"/>
      <c r="E113" s="222"/>
      <c r="F113" s="222"/>
      <c r="G113" s="222"/>
      <c r="H113" s="222"/>
      <c r="I113" s="222"/>
      <c r="J113" s="222"/>
      <c r="K113" s="223"/>
      <c r="L113" s="222"/>
      <c r="M113" s="222"/>
      <c r="N113" s="222"/>
      <c r="O113" s="222"/>
      <c r="P113" s="223"/>
      <c r="Q113" s="222"/>
      <c r="R113" s="222"/>
      <c r="S113" s="222"/>
      <c r="T113" s="222"/>
      <c r="U113" s="222"/>
      <c r="V113" s="222"/>
    </row>
    <row r="114" spans="1:22" ht="21" hidden="1" customHeight="1">
      <c r="A114" s="228" t="s">
        <v>1462</v>
      </c>
      <c r="B114" s="222"/>
      <c r="C114" s="222"/>
      <c r="D114" s="222"/>
      <c r="E114" s="222"/>
      <c r="F114" s="222"/>
      <c r="G114" s="222"/>
      <c r="H114" s="222"/>
      <c r="I114" s="222"/>
      <c r="J114" s="222"/>
      <c r="K114" s="223"/>
      <c r="L114" s="222"/>
      <c r="M114" s="222"/>
      <c r="N114" s="222"/>
      <c r="O114" s="222"/>
      <c r="P114" s="223"/>
      <c r="Q114" s="222"/>
      <c r="R114" s="222"/>
      <c r="S114" s="222"/>
      <c r="T114" s="222"/>
      <c r="U114" s="222"/>
      <c r="V114" s="222"/>
    </row>
    <row r="115" spans="1:22" ht="21" hidden="1" customHeight="1">
      <c r="A115" s="228" t="s">
        <v>1463</v>
      </c>
      <c r="B115" s="222"/>
      <c r="C115" s="222"/>
      <c r="D115" s="222"/>
      <c r="E115" s="222"/>
      <c r="F115" s="222"/>
      <c r="G115" s="222"/>
      <c r="H115" s="222"/>
      <c r="I115" s="222"/>
      <c r="J115" s="222"/>
      <c r="K115" s="223"/>
      <c r="L115" s="222"/>
      <c r="M115" s="222"/>
      <c r="N115" s="222"/>
      <c r="O115" s="222"/>
      <c r="P115" s="223"/>
      <c r="Q115" s="222"/>
      <c r="R115" s="222"/>
      <c r="S115" s="222"/>
      <c r="T115" s="222"/>
      <c r="U115" s="222"/>
      <c r="V115" s="222"/>
    </row>
    <row r="116" spans="1:22" ht="21" hidden="1" customHeight="1">
      <c r="A116" s="228" t="s">
        <v>1464</v>
      </c>
      <c r="B116" s="222"/>
      <c r="C116" s="222"/>
      <c r="D116" s="222"/>
      <c r="E116" s="222"/>
      <c r="F116" s="222"/>
      <c r="G116" s="222"/>
      <c r="H116" s="222"/>
      <c r="I116" s="222"/>
      <c r="J116" s="222"/>
      <c r="K116" s="223"/>
      <c r="L116" s="222"/>
      <c r="M116" s="222"/>
      <c r="N116" s="222"/>
      <c r="O116" s="222"/>
      <c r="P116" s="223"/>
      <c r="Q116" s="222"/>
      <c r="R116" s="222"/>
      <c r="S116" s="222"/>
      <c r="T116" s="222"/>
      <c r="U116" s="222"/>
      <c r="V116" s="222"/>
    </row>
    <row r="117" spans="1:22" ht="21" hidden="1" customHeight="1">
      <c r="A117" s="228" t="s">
        <v>1945</v>
      </c>
      <c r="B117" s="222"/>
      <c r="C117" s="222"/>
      <c r="D117" s="222"/>
      <c r="E117" s="222"/>
      <c r="F117" s="222"/>
      <c r="G117" s="222"/>
      <c r="H117" s="222"/>
      <c r="I117" s="222"/>
      <c r="J117" s="222"/>
      <c r="K117" s="223"/>
      <c r="L117" s="222"/>
      <c r="M117" s="222"/>
      <c r="N117" s="222"/>
      <c r="O117" s="222"/>
      <c r="P117" s="223"/>
      <c r="Q117" s="222"/>
      <c r="R117" s="222"/>
      <c r="S117" s="222"/>
      <c r="T117" s="222"/>
      <c r="U117" s="222"/>
      <c r="V117" s="222"/>
    </row>
    <row r="118" spans="1:22" ht="21" hidden="1" customHeight="1">
      <c r="A118" s="228" t="s">
        <v>1465</v>
      </c>
      <c r="B118" s="222"/>
      <c r="C118" s="222"/>
      <c r="D118" s="222"/>
      <c r="E118" s="222"/>
      <c r="F118" s="222"/>
      <c r="G118" s="222"/>
      <c r="H118" s="222"/>
      <c r="I118" s="222"/>
      <c r="J118" s="222"/>
      <c r="K118" s="223"/>
      <c r="L118" s="222"/>
      <c r="M118" s="222"/>
      <c r="N118" s="222"/>
      <c r="O118" s="222"/>
      <c r="P118" s="223"/>
      <c r="Q118" s="222"/>
      <c r="R118" s="222"/>
      <c r="S118" s="222"/>
      <c r="T118" s="222"/>
      <c r="U118" s="222"/>
      <c r="V118" s="222"/>
    </row>
    <row r="119" spans="1:22" ht="21" hidden="1" customHeight="1">
      <c r="A119" s="228" t="s">
        <v>1466</v>
      </c>
      <c r="B119" s="222"/>
      <c r="C119" s="222"/>
      <c r="D119" s="222"/>
      <c r="E119" s="222"/>
      <c r="F119" s="222"/>
      <c r="G119" s="222"/>
      <c r="H119" s="222"/>
      <c r="I119" s="222"/>
      <c r="J119" s="222"/>
      <c r="K119" s="223"/>
      <c r="L119" s="222"/>
      <c r="M119" s="222"/>
      <c r="N119" s="222"/>
      <c r="O119" s="222"/>
      <c r="P119" s="223"/>
      <c r="Q119" s="222"/>
      <c r="R119" s="222"/>
      <c r="S119" s="222"/>
      <c r="T119" s="222"/>
      <c r="U119" s="222"/>
      <c r="V119" s="222"/>
    </row>
    <row r="120" spans="1:22" ht="21" hidden="1" customHeight="1">
      <c r="A120" s="228" t="s">
        <v>1467</v>
      </c>
      <c r="B120" s="222"/>
      <c r="C120" s="222"/>
      <c r="D120" s="222"/>
      <c r="E120" s="222"/>
      <c r="F120" s="222"/>
      <c r="G120" s="222"/>
      <c r="H120" s="222"/>
      <c r="I120" s="222"/>
      <c r="J120" s="222"/>
      <c r="K120" s="223"/>
      <c r="L120" s="222"/>
      <c r="M120" s="222"/>
      <c r="N120" s="222"/>
      <c r="O120" s="222"/>
      <c r="P120" s="223"/>
      <c r="Q120" s="222"/>
      <c r="R120" s="222"/>
      <c r="S120" s="222"/>
      <c r="T120" s="222"/>
      <c r="U120" s="222"/>
      <c r="V120" s="222"/>
    </row>
    <row r="121" spans="1:22" ht="21" hidden="1" customHeight="1">
      <c r="A121" s="228" t="s">
        <v>1468</v>
      </c>
      <c r="B121" s="222"/>
      <c r="C121" s="222"/>
      <c r="D121" s="222"/>
      <c r="E121" s="222"/>
      <c r="F121" s="222"/>
      <c r="G121" s="222"/>
      <c r="H121" s="222"/>
      <c r="I121" s="222"/>
      <c r="J121" s="222"/>
      <c r="K121" s="223"/>
      <c r="L121" s="222"/>
      <c r="M121" s="222"/>
      <c r="N121" s="222"/>
      <c r="O121" s="222"/>
      <c r="P121" s="223"/>
      <c r="Q121" s="222"/>
      <c r="R121" s="222"/>
      <c r="S121" s="222"/>
      <c r="T121" s="222"/>
      <c r="U121" s="222"/>
      <c r="V121" s="222"/>
    </row>
    <row r="122" spans="1:22" ht="21" hidden="1" customHeight="1">
      <c r="A122" s="228" t="s">
        <v>1469</v>
      </c>
      <c r="B122" s="222"/>
      <c r="C122" s="222"/>
      <c r="D122" s="222"/>
      <c r="E122" s="222"/>
      <c r="F122" s="222"/>
      <c r="G122" s="222"/>
      <c r="H122" s="222"/>
      <c r="I122" s="222"/>
      <c r="J122" s="222"/>
      <c r="K122" s="223"/>
      <c r="L122" s="222"/>
      <c r="M122" s="222"/>
      <c r="N122" s="222"/>
      <c r="O122" s="222"/>
      <c r="P122" s="223"/>
      <c r="Q122" s="222"/>
      <c r="R122" s="222"/>
      <c r="S122" s="222"/>
      <c r="T122" s="222"/>
      <c r="U122" s="222"/>
      <c r="V122" s="222"/>
    </row>
    <row r="123" spans="1:22" ht="21" hidden="1" customHeight="1">
      <c r="A123" s="219" t="s">
        <v>1946</v>
      </c>
      <c r="B123" s="222"/>
      <c r="C123" s="222"/>
      <c r="D123" s="222"/>
      <c r="E123" s="222"/>
      <c r="F123" s="222"/>
      <c r="G123" s="222"/>
      <c r="H123" s="222"/>
      <c r="I123" s="222"/>
      <c r="J123" s="222"/>
      <c r="K123" s="223"/>
      <c r="L123" s="222"/>
      <c r="M123" s="222"/>
      <c r="N123" s="222"/>
      <c r="O123" s="222"/>
      <c r="P123" s="223"/>
      <c r="Q123" s="222"/>
      <c r="R123" s="222"/>
      <c r="S123" s="222"/>
      <c r="T123" s="222"/>
      <c r="U123" s="222"/>
      <c r="V123" s="222"/>
    </row>
    <row r="124" spans="1:22" ht="21" hidden="1" customHeight="1">
      <c r="A124" s="229" t="s">
        <v>1947</v>
      </c>
      <c r="B124" s="222"/>
      <c r="C124" s="222"/>
      <c r="D124" s="222"/>
      <c r="E124" s="222"/>
      <c r="F124" s="222"/>
      <c r="G124" s="222"/>
      <c r="H124" s="222"/>
      <c r="I124" s="222"/>
      <c r="J124" s="222"/>
      <c r="K124" s="223"/>
      <c r="L124" s="222"/>
      <c r="M124" s="222"/>
      <c r="N124" s="222"/>
      <c r="O124" s="222"/>
      <c r="P124" s="223"/>
      <c r="Q124" s="222"/>
      <c r="R124" s="222"/>
      <c r="S124" s="222"/>
      <c r="T124" s="222"/>
      <c r="U124" s="222"/>
      <c r="V124" s="222"/>
    </row>
    <row r="125" spans="1:22" ht="21" hidden="1" customHeight="1">
      <c r="A125" s="229" t="s">
        <v>1965</v>
      </c>
      <c r="B125" s="222"/>
      <c r="C125" s="222"/>
      <c r="D125" s="222"/>
      <c r="E125" s="222"/>
      <c r="F125" s="222"/>
      <c r="G125" s="222"/>
      <c r="H125" s="222"/>
      <c r="I125" s="222"/>
      <c r="J125" s="222"/>
      <c r="K125" s="223"/>
      <c r="L125" s="222"/>
      <c r="M125" s="222"/>
      <c r="N125" s="222"/>
      <c r="O125" s="222"/>
      <c r="P125" s="223"/>
      <c r="Q125" s="222"/>
      <c r="R125" s="222"/>
      <c r="S125" s="222"/>
      <c r="T125" s="222"/>
      <c r="U125" s="222"/>
      <c r="V125" s="222"/>
    </row>
    <row r="126" spans="1:22" ht="21" hidden="1" customHeight="1">
      <c r="A126" s="229" t="s">
        <v>1470</v>
      </c>
      <c r="B126" s="222"/>
      <c r="C126" s="222"/>
      <c r="D126" s="222"/>
      <c r="E126" s="222"/>
      <c r="F126" s="222"/>
      <c r="G126" s="222"/>
      <c r="H126" s="222"/>
      <c r="I126" s="222"/>
      <c r="J126" s="222"/>
      <c r="K126" s="223"/>
      <c r="L126" s="222"/>
      <c r="M126" s="222"/>
      <c r="N126" s="222"/>
      <c r="O126" s="222"/>
      <c r="P126" s="223"/>
      <c r="Q126" s="222"/>
      <c r="R126" s="222"/>
      <c r="S126" s="222"/>
      <c r="T126" s="222"/>
      <c r="U126" s="222"/>
      <c r="V126" s="222"/>
    </row>
    <row r="127" spans="1:22" ht="21" hidden="1" customHeight="1">
      <c r="A127" s="229" t="s">
        <v>1471</v>
      </c>
      <c r="B127" s="222"/>
      <c r="C127" s="222"/>
      <c r="D127" s="222"/>
      <c r="E127" s="222"/>
      <c r="F127" s="222"/>
      <c r="G127" s="222"/>
      <c r="H127" s="222"/>
      <c r="I127" s="222"/>
      <c r="J127" s="222"/>
      <c r="K127" s="223"/>
      <c r="L127" s="222"/>
      <c r="M127" s="222"/>
      <c r="N127" s="222"/>
      <c r="O127" s="222"/>
      <c r="P127" s="223"/>
      <c r="Q127" s="222"/>
      <c r="R127" s="222"/>
      <c r="S127" s="222"/>
      <c r="T127" s="222"/>
      <c r="U127" s="222"/>
      <c r="V127" s="222"/>
    </row>
    <row r="128" spans="1:22" ht="21" hidden="1" customHeight="1">
      <c r="A128" s="229" t="s">
        <v>1472</v>
      </c>
      <c r="B128" s="222"/>
      <c r="C128" s="222"/>
      <c r="D128" s="222"/>
      <c r="E128" s="222"/>
      <c r="F128" s="222"/>
      <c r="G128" s="222"/>
      <c r="H128" s="222"/>
      <c r="I128" s="222"/>
      <c r="J128" s="222"/>
      <c r="K128" s="223"/>
      <c r="L128" s="222"/>
      <c r="M128" s="222"/>
      <c r="N128" s="222"/>
      <c r="O128" s="222"/>
      <c r="P128" s="223"/>
      <c r="Q128" s="222"/>
      <c r="R128" s="222"/>
      <c r="S128" s="222"/>
      <c r="T128" s="222"/>
      <c r="U128" s="222"/>
      <c r="V128" s="222"/>
    </row>
    <row r="129" spans="1:22" ht="21" hidden="1" customHeight="1">
      <c r="A129" s="229" t="s">
        <v>1473</v>
      </c>
      <c r="B129" s="222"/>
      <c r="C129" s="222"/>
      <c r="D129" s="222"/>
      <c r="E129" s="222"/>
      <c r="F129" s="222"/>
      <c r="G129" s="222"/>
      <c r="H129" s="222"/>
      <c r="I129" s="222"/>
      <c r="J129" s="222"/>
      <c r="K129" s="223"/>
      <c r="L129" s="222"/>
      <c r="M129" s="222"/>
      <c r="N129" s="222"/>
      <c r="O129" s="222"/>
      <c r="P129" s="223"/>
      <c r="Q129" s="222"/>
      <c r="R129" s="222"/>
      <c r="S129" s="222"/>
      <c r="T129" s="222"/>
      <c r="U129" s="222"/>
      <c r="V129" s="222"/>
    </row>
    <row r="130" spans="1:22" ht="21" hidden="1" customHeight="1">
      <c r="A130" s="229" t="s">
        <v>1474</v>
      </c>
      <c r="B130" s="222"/>
      <c r="C130" s="222"/>
      <c r="D130" s="222"/>
      <c r="E130" s="222"/>
      <c r="F130" s="222"/>
      <c r="G130" s="222"/>
      <c r="H130" s="222"/>
      <c r="I130" s="222"/>
      <c r="J130" s="222"/>
      <c r="K130" s="223"/>
      <c r="L130" s="222"/>
      <c r="M130" s="222"/>
      <c r="N130" s="222"/>
      <c r="O130" s="222"/>
      <c r="P130" s="223"/>
      <c r="Q130" s="222"/>
      <c r="R130" s="222"/>
      <c r="S130" s="222"/>
      <c r="T130" s="222"/>
      <c r="U130" s="222"/>
      <c r="V130" s="222"/>
    </row>
    <row r="131" spans="1:22" ht="21" hidden="1" customHeight="1">
      <c r="A131" s="229" t="s">
        <v>1475</v>
      </c>
      <c r="B131" s="222"/>
      <c r="C131" s="222"/>
      <c r="D131" s="222"/>
      <c r="E131" s="222"/>
      <c r="F131" s="222"/>
      <c r="G131" s="222"/>
      <c r="H131" s="222"/>
      <c r="I131" s="222"/>
      <c r="J131" s="222"/>
      <c r="K131" s="223"/>
      <c r="L131" s="222"/>
      <c r="M131" s="222"/>
      <c r="N131" s="222"/>
      <c r="O131" s="222"/>
      <c r="P131" s="223"/>
      <c r="Q131" s="222"/>
      <c r="R131" s="222"/>
      <c r="S131" s="222"/>
      <c r="T131" s="222"/>
      <c r="U131" s="222"/>
      <c r="V131" s="222"/>
    </row>
    <row r="132" spans="1:22" ht="21" hidden="1" customHeight="1">
      <c r="A132" s="229" t="s">
        <v>1476</v>
      </c>
      <c r="B132" s="222"/>
      <c r="C132" s="222"/>
      <c r="D132" s="222"/>
      <c r="E132" s="222"/>
      <c r="F132" s="222"/>
      <c r="G132" s="222"/>
      <c r="H132" s="222"/>
      <c r="I132" s="222"/>
      <c r="J132" s="222"/>
      <c r="K132" s="223"/>
      <c r="L132" s="222"/>
      <c r="M132" s="222"/>
      <c r="N132" s="222"/>
      <c r="O132" s="222"/>
      <c r="P132" s="223"/>
      <c r="Q132" s="222"/>
      <c r="R132" s="222"/>
      <c r="S132" s="222"/>
      <c r="T132" s="222"/>
      <c r="U132" s="222"/>
      <c r="V132" s="222"/>
    </row>
    <row r="133" spans="1:22" ht="21" hidden="1" customHeight="1">
      <c r="A133" s="229" t="s">
        <v>1477</v>
      </c>
      <c r="B133" s="222"/>
      <c r="C133" s="222"/>
      <c r="D133" s="222"/>
      <c r="E133" s="222"/>
      <c r="F133" s="222"/>
      <c r="G133" s="222"/>
      <c r="H133" s="222"/>
      <c r="I133" s="222"/>
      <c r="J133" s="222"/>
      <c r="K133" s="223"/>
      <c r="L133" s="222"/>
      <c r="M133" s="222"/>
      <c r="N133" s="222"/>
      <c r="O133" s="222"/>
      <c r="P133" s="223"/>
      <c r="Q133" s="222"/>
      <c r="R133" s="222"/>
      <c r="S133" s="222"/>
      <c r="T133" s="222"/>
      <c r="U133" s="222"/>
      <c r="V133" s="222"/>
    </row>
    <row r="134" spans="1:22" ht="21" hidden="1" customHeight="1">
      <c r="A134" s="229" t="s">
        <v>1478</v>
      </c>
      <c r="B134" s="222"/>
      <c r="C134" s="222"/>
      <c r="D134" s="222"/>
      <c r="E134" s="222"/>
      <c r="F134" s="222"/>
      <c r="G134" s="222"/>
      <c r="H134" s="222"/>
      <c r="I134" s="222"/>
      <c r="J134" s="222"/>
      <c r="K134" s="223"/>
      <c r="L134" s="222"/>
      <c r="M134" s="222"/>
      <c r="N134" s="222"/>
      <c r="O134" s="222"/>
      <c r="P134" s="223"/>
      <c r="Q134" s="222"/>
      <c r="R134" s="222"/>
      <c r="S134" s="222"/>
      <c r="T134" s="222"/>
      <c r="U134" s="222"/>
      <c r="V134" s="222"/>
    </row>
    <row r="135" spans="1:22" ht="21" hidden="1" customHeight="1">
      <c r="A135" s="229" t="s">
        <v>1479</v>
      </c>
      <c r="B135" s="222"/>
      <c r="C135" s="222"/>
      <c r="D135" s="222"/>
      <c r="E135" s="222"/>
      <c r="F135" s="222"/>
      <c r="G135" s="222"/>
      <c r="H135" s="222"/>
      <c r="I135" s="222"/>
      <c r="J135" s="222"/>
      <c r="K135" s="223"/>
      <c r="L135" s="222"/>
      <c r="M135" s="222"/>
      <c r="N135" s="222"/>
      <c r="O135" s="222"/>
      <c r="P135" s="223"/>
      <c r="Q135" s="222"/>
      <c r="R135" s="222"/>
      <c r="S135" s="222"/>
      <c r="T135" s="222"/>
      <c r="U135" s="222"/>
      <c r="V135" s="222"/>
    </row>
    <row r="136" spans="1:22" ht="21" hidden="1" customHeight="1">
      <c r="A136" s="229" t="s">
        <v>1480</v>
      </c>
      <c r="B136" s="222"/>
      <c r="C136" s="222"/>
      <c r="D136" s="222"/>
      <c r="E136" s="222"/>
      <c r="F136" s="222"/>
      <c r="G136" s="222"/>
      <c r="H136" s="222"/>
      <c r="I136" s="222"/>
      <c r="J136" s="222"/>
      <c r="K136" s="223"/>
      <c r="L136" s="222"/>
      <c r="M136" s="222"/>
      <c r="N136" s="222"/>
      <c r="O136" s="222"/>
      <c r="P136" s="223"/>
      <c r="Q136" s="222"/>
      <c r="R136" s="222"/>
      <c r="S136" s="222"/>
      <c r="T136" s="222"/>
      <c r="U136" s="222"/>
      <c r="V136" s="222"/>
    </row>
    <row r="137" spans="1:22" ht="21" hidden="1" customHeight="1">
      <c r="A137" s="219" t="s">
        <v>1948</v>
      </c>
      <c r="B137" s="222"/>
      <c r="C137" s="222"/>
      <c r="D137" s="222"/>
      <c r="E137" s="222"/>
      <c r="F137" s="222"/>
      <c r="G137" s="222"/>
      <c r="H137" s="222"/>
      <c r="I137" s="222"/>
      <c r="J137" s="222"/>
      <c r="K137" s="223"/>
      <c r="L137" s="222"/>
      <c r="M137" s="222"/>
      <c r="N137" s="222"/>
      <c r="O137" s="222"/>
      <c r="P137" s="223"/>
      <c r="Q137" s="222"/>
      <c r="R137" s="222"/>
      <c r="S137" s="222"/>
      <c r="T137" s="222"/>
      <c r="U137" s="222"/>
      <c r="V137" s="222"/>
    </row>
    <row r="138" spans="1:22" ht="21" hidden="1" customHeight="1">
      <c r="A138" s="221" t="s">
        <v>1949</v>
      </c>
      <c r="B138" s="222"/>
      <c r="C138" s="222"/>
      <c r="D138" s="222"/>
      <c r="E138" s="222"/>
      <c r="F138" s="222"/>
      <c r="G138" s="222"/>
      <c r="H138" s="222"/>
      <c r="I138" s="222"/>
      <c r="J138" s="222"/>
      <c r="K138" s="223"/>
      <c r="L138" s="222"/>
      <c r="M138" s="222"/>
      <c r="N138" s="222"/>
      <c r="O138" s="222"/>
      <c r="P138" s="223"/>
      <c r="Q138" s="222"/>
      <c r="R138" s="222"/>
      <c r="S138" s="222"/>
      <c r="T138" s="222"/>
      <c r="U138" s="222"/>
      <c r="V138" s="222"/>
    </row>
    <row r="139" spans="1:22" ht="21" hidden="1" customHeight="1">
      <c r="A139" s="221" t="s">
        <v>2006</v>
      </c>
      <c r="B139" s="222"/>
      <c r="C139" s="222"/>
      <c r="D139" s="222"/>
      <c r="E139" s="222"/>
      <c r="F139" s="222"/>
      <c r="G139" s="222"/>
      <c r="H139" s="222"/>
      <c r="I139" s="222"/>
      <c r="J139" s="222"/>
      <c r="K139" s="223"/>
      <c r="L139" s="222"/>
      <c r="M139" s="222"/>
      <c r="N139" s="222"/>
      <c r="O139" s="222"/>
      <c r="P139" s="223"/>
      <c r="Q139" s="222"/>
      <c r="R139" s="222"/>
      <c r="S139" s="222"/>
      <c r="T139" s="222"/>
      <c r="U139" s="222"/>
      <c r="V139" s="222"/>
    </row>
    <row r="140" spans="1:22" ht="21" hidden="1" customHeight="1">
      <c r="A140" s="221" t="s">
        <v>1481</v>
      </c>
      <c r="B140" s="222"/>
      <c r="C140" s="222"/>
      <c r="D140" s="222"/>
      <c r="E140" s="222"/>
      <c r="F140" s="222"/>
      <c r="G140" s="222"/>
      <c r="H140" s="222"/>
      <c r="I140" s="222"/>
      <c r="J140" s="222"/>
      <c r="K140" s="223"/>
      <c r="L140" s="222"/>
      <c r="M140" s="222"/>
      <c r="N140" s="222"/>
      <c r="O140" s="222"/>
      <c r="P140" s="223"/>
      <c r="Q140" s="222"/>
      <c r="R140" s="222"/>
      <c r="S140" s="222"/>
      <c r="T140" s="222"/>
      <c r="U140" s="222"/>
      <c r="V140" s="222"/>
    </row>
    <row r="141" spans="1:22" ht="21" hidden="1" customHeight="1">
      <c r="A141" s="221" t="s">
        <v>1482</v>
      </c>
      <c r="B141" s="222"/>
      <c r="C141" s="222"/>
      <c r="D141" s="222"/>
      <c r="E141" s="222"/>
      <c r="F141" s="222"/>
      <c r="G141" s="222"/>
      <c r="H141" s="222"/>
      <c r="I141" s="222"/>
      <c r="J141" s="222"/>
      <c r="K141" s="223"/>
      <c r="L141" s="222"/>
      <c r="M141" s="222"/>
      <c r="N141" s="222"/>
      <c r="O141" s="222"/>
      <c r="P141" s="223"/>
      <c r="Q141" s="222"/>
      <c r="R141" s="222"/>
      <c r="S141" s="222"/>
      <c r="T141" s="222"/>
      <c r="U141" s="222"/>
      <c r="V141" s="222"/>
    </row>
    <row r="142" spans="1:22" ht="21" hidden="1" customHeight="1">
      <c r="A142" s="221" t="s">
        <v>1950</v>
      </c>
      <c r="B142" s="222"/>
      <c r="C142" s="222"/>
      <c r="D142" s="222"/>
      <c r="E142" s="222"/>
      <c r="F142" s="222"/>
      <c r="G142" s="222"/>
      <c r="H142" s="222"/>
      <c r="I142" s="222"/>
      <c r="J142" s="222"/>
      <c r="K142" s="223"/>
      <c r="L142" s="222"/>
      <c r="M142" s="222"/>
      <c r="N142" s="222"/>
      <c r="O142" s="222"/>
      <c r="P142" s="223"/>
      <c r="Q142" s="222"/>
      <c r="R142" s="222"/>
      <c r="S142" s="222"/>
      <c r="T142" s="222"/>
      <c r="U142" s="222"/>
      <c r="V142" s="222"/>
    </row>
    <row r="143" spans="1:22" ht="21" hidden="1" customHeight="1">
      <c r="A143" s="221" t="s">
        <v>1483</v>
      </c>
      <c r="B143" s="222"/>
      <c r="C143" s="222"/>
      <c r="D143" s="222"/>
      <c r="E143" s="222"/>
      <c r="F143" s="222"/>
      <c r="G143" s="222"/>
      <c r="H143" s="222"/>
      <c r="I143" s="222"/>
      <c r="J143" s="222"/>
      <c r="K143" s="223"/>
      <c r="L143" s="222"/>
      <c r="M143" s="222"/>
      <c r="N143" s="222"/>
      <c r="O143" s="222"/>
      <c r="P143" s="223"/>
      <c r="Q143" s="222"/>
      <c r="R143" s="222"/>
      <c r="S143" s="222"/>
      <c r="T143" s="222"/>
      <c r="U143" s="222"/>
      <c r="V143" s="222"/>
    </row>
    <row r="144" spans="1:22" ht="21" hidden="1" customHeight="1">
      <c r="A144" s="221" t="s">
        <v>1484</v>
      </c>
      <c r="B144" s="222"/>
      <c r="C144" s="222"/>
      <c r="D144" s="222"/>
      <c r="E144" s="222"/>
      <c r="F144" s="222"/>
      <c r="G144" s="222"/>
      <c r="H144" s="222"/>
      <c r="I144" s="222"/>
      <c r="J144" s="222"/>
      <c r="K144" s="223"/>
      <c r="L144" s="222"/>
      <c r="M144" s="222"/>
      <c r="N144" s="222"/>
      <c r="O144" s="222"/>
      <c r="P144" s="223"/>
      <c r="Q144" s="222"/>
      <c r="R144" s="222"/>
      <c r="S144" s="222"/>
      <c r="T144" s="222"/>
      <c r="U144" s="222"/>
      <c r="V144" s="222"/>
    </row>
    <row r="145" spans="1:22" ht="21" hidden="1" customHeight="1">
      <c r="A145" s="221" t="s">
        <v>1485</v>
      </c>
      <c r="B145" s="222"/>
      <c r="C145" s="222"/>
      <c r="D145" s="222"/>
      <c r="E145" s="222"/>
      <c r="F145" s="222"/>
      <c r="G145" s="222"/>
      <c r="H145" s="222"/>
      <c r="I145" s="222"/>
      <c r="J145" s="222"/>
      <c r="K145" s="223"/>
      <c r="L145" s="222"/>
      <c r="M145" s="222"/>
      <c r="N145" s="222"/>
      <c r="O145" s="222"/>
      <c r="P145" s="223"/>
      <c r="Q145" s="222"/>
      <c r="R145" s="222"/>
      <c r="S145" s="222"/>
      <c r="T145" s="222"/>
      <c r="U145" s="222"/>
      <c r="V145" s="222"/>
    </row>
    <row r="146" spans="1:22" ht="21" hidden="1" customHeight="1">
      <c r="A146" s="221" t="s">
        <v>1486</v>
      </c>
      <c r="B146" s="222"/>
      <c r="C146" s="222"/>
      <c r="D146" s="222"/>
      <c r="E146" s="222"/>
      <c r="F146" s="222"/>
      <c r="G146" s="222"/>
      <c r="H146" s="222"/>
      <c r="I146" s="222"/>
      <c r="J146" s="222"/>
      <c r="K146" s="223"/>
      <c r="L146" s="222"/>
      <c r="M146" s="222"/>
      <c r="N146" s="222"/>
      <c r="O146" s="222"/>
      <c r="P146" s="223"/>
      <c r="Q146" s="222"/>
      <c r="R146" s="222"/>
      <c r="S146" s="222"/>
      <c r="T146" s="222"/>
      <c r="U146" s="222"/>
      <c r="V146" s="222"/>
    </row>
    <row r="147" spans="1:22" ht="21" hidden="1" customHeight="1">
      <c r="A147" s="221" t="s">
        <v>1487</v>
      </c>
      <c r="B147" s="222"/>
      <c r="C147" s="222"/>
      <c r="D147" s="222"/>
      <c r="E147" s="222"/>
      <c r="F147" s="222"/>
      <c r="G147" s="222"/>
      <c r="H147" s="222"/>
      <c r="I147" s="222"/>
      <c r="J147" s="222"/>
      <c r="K147" s="223"/>
      <c r="L147" s="222"/>
      <c r="M147" s="222"/>
      <c r="N147" s="222"/>
      <c r="O147" s="222"/>
      <c r="P147" s="223"/>
      <c r="Q147" s="222"/>
      <c r="R147" s="222"/>
      <c r="S147" s="222"/>
      <c r="T147" s="222"/>
      <c r="U147" s="222"/>
      <c r="V147" s="222"/>
    </row>
    <row r="148" spans="1:22" ht="21" hidden="1" customHeight="1">
      <c r="A148" s="221" t="s">
        <v>1488</v>
      </c>
      <c r="B148" s="222"/>
      <c r="C148" s="222"/>
      <c r="D148" s="222"/>
      <c r="E148" s="222"/>
      <c r="F148" s="222"/>
      <c r="G148" s="222"/>
      <c r="H148" s="222"/>
      <c r="I148" s="222"/>
      <c r="J148" s="222"/>
      <c r="K148" s="223"/>
      <c r="L148" s="222"/>
      <c r="M148" s="222"/>
      <c r="N148" s="222"/>
      <c r="O148" s="222"/>
      <c r="P148" s="223"/>
      <c r="Q148" s="222"/>
      <c r="R148" s="222"/>
      <c r="S148" s="222"/>
      <c r="T148" s="222"/>
      <c r="U148" s="222"/>
      <c r="V148" s="222"/>
    </row>
    <row r="149" spans="1:22" ht="21" hidden="1" customHeight="1">
      <c r="A149" s="221" t="s">
        <v>1489</v>
      </c>
      <c r="B149" s="222"/>
      <c r="C149" s="222"/>
      <c r="D149" s="222"/>
      <c r="E149" s="222"/>
      <c r="F149" s="222"/>
      <c r="G149" s="222"/>
      <c r="H149" s="222"/>
      <c r="I149" s="222"/>
      <c r="J149" s="222"/>
      <c r="K149" s="223"/>
      <c r="L149" s="222"/>
      <c r="M149" s="222"/>
      <c r="N149" s="222"/>
      <c r="O149" s="222"/>
      <c r="P149" s="223"/>
      <c r="Q149" s="222"/>
      <c r="R149" s="222"/>
      <c r="S149" s="222"/>
      <c r="T149" s="222"/>
      <c r="U149" s="222"/>
      <c r="V149" s="222"/>
    </row>
    <row r="150" spans="1:22" ht="21" hidden="1" customHeight="1">
      <c r="A150" s="221" t="s">
        <v>1490</v>
      </c>
      <c r="B150" s="222"/>
      <c r="C150" s="222"/>
      <c r="D150" s="222"/>
      <c r="E150" s="222"/>
      <c r="F150" s="222"/>
      <c r="G150" s="222"/>
      <c r="H150" s="222"/>
      <c r="I150" s="222"/>
      <c r="J150" s="222"/>
      <c r="K150" s="223"/>
      <c r="L150" s="222"/>
      <c r="M150" s="222"/>
      <c r="N150" s="222"/>
      <c r="O150" s="222"/>
      <c r="P150" s="223"/>
      <c r="Q150" s="222"/>
      <c r="R150" s="222"/>
      <c r="S150" s="222"/>
      <c r="T150" s="222"/>
      <c r="U150" s="222"/>
      <c r="V150" s="222"/>
    </row>
    <row r="151" spans="1:22" ht="21" hidden="1" customHeight="1">
      <c r="A151" s="221" t="s">
        <v>1491</v>
      </c>
      <c r="B151" s="222"/>
      <c r="C151" s="222"/>
      <c r="D151" s="222"/>
      <c r="E151" s="222"/>
      <c r="F151" s="222"/>
      <c r="G151" s="222"/>
      <c r="H151" s="222"/>
      <c r="I151" s="222"/>
      <c r="J151" s="222"/>
      <c r="K151" s="223"/>
      <c r="L151" s="222"/>
      <c r="M151" s="222"/>
      <c r="N151" s="222"/>
      <c r="O151" s="222"/>
      <c r="P151" s="223"/>
      <c r="Q151" s="222"/>
      <c r="R151" s="222"/>
      <c r="S151" s="222"/>
      <c r="T151" s="222"/>
      <c r="U151" s="222"/>
      <c r="V151" s="222"/>
    </row>
  </sheetData>
  <mergeCells count="4">
    <mergeCell ref="B2:U3"/>
    <mergeCell ref="V3:W3"/>
    <mergeCell ref="A4:A5"/>
    <mergeCell ref="B4:W4"/>
  </mergeCells>
  <phoneticPr fontId="13" type="noConversion"/>
  <printOptions horizontalCentered="1"/>
  <pageMargins left="0.47244094488188981" right="0.47244094488188981" top="0.59055118110236227" bottom="0.47244094488188981" header="0.31496062992125984" footer="0.31496062992125984"/>
  <pageSetup paperSize="9" scale="71" orientation="landscape" r:id="rId1"/>
</worksheet>
</file>

<file path=xl/worksheets/sheet12.xml><?xml version="1.0" encoding="utf-8"?>
<worksheet xmlns="http://schemas.openxmlformats.org/spreadsheetml/2006/main" xmlns:r="http://schemas.openxmlformats.org/officeDocument/2006/relationships">
  <dimension ref="A1:J74"/>
  <sheetViews>
    <sheetView showGridLines="0" showZeros="0" topLeftCell="E1" workbookViewId="0">
      <pane ySplit="5" topLeftCell="A6" activePane="bottomLeft" state="frozen"/>
      <selection activeCell="A3" sqref="A3"/>
      <selection pane="bottomLeft" activeCell="G48" sqref="G48:G51"/>
    </sheetView>
  </sheetViews>
  <sheetFormatPr defaultRowHeight="14.25"/>
  <cols>
    <col min="1" max="1" width="42.625" style="121" customWidth="1"/>
    <col min="2" max="2" width="12" style="121" customWidth="1"/>
    <col min="3" max="3" width="10.5" style="121" customWidth="1"/>
    <col min="4" max="4" width="13.875" style="121" customWidth="1"/>
    <col min="5" max="5" width="51.875" style="121" customWidth="1"/>
    <col min="6" max="6" width="12.875" style="208" customWidth="1"/>
    <col min="7" max="7" width="10.875" style="208" customWidth="1"/>
    <col min="8" max="8" width="13.75" style="121" customWidth="1"/>
    <col min="9" max="9" width="30.625" style="247" customWidth="1"/>
    <col min="10" max="256" width="9" style="121"/>
    <col min="257" max="257" width="42.625" style="121" customWidth="1"/>
    <col min="258" max="258" width="12" style="121" customWidth="1"/>
    <col min="259" max="259" width="10.5" style="121" customWidth="1"/>
    <col min="260" max="260" width="13.875" style="121" customWidth="1"/>
    <col min="261" max="261" width="51.875" style="121" customWidth="1"/>
    <col min="262" max="262" width="12.875" style="121" customWidth="1"/>
    <col min="263" max="263" width="10.875" style="121" customWidth="1"/>
    <col min="264" max="264" width="13.75" style="121" customWidth="1"/>
    <col min="265" max="265" width="30.625" style="121" customWidth="1"/>
    <col min="266" max="512" width="9" style="121"/>
    <col min="513" max="513" width="42.625" style="121" customWidth="1"/>
    <col min="514" max="514" width="12" style="121" customWidth="1"/>
    <col min="515" max="515" width="10.5" style="121" customWidth="1"/>
    <col min="516" max="516" width="13.875" style="121" customWidth="1"/>
    <col min="517" max="517" width="51.875" style="121" customWidth="1"/>
    <col min="518" max="518" width="12.875" style="121" customWidth="1"/>
    <col min="519" max="519" width="10.875" style="121" customWidth="1"/>
    <col min="520" max="520" width="13.75" style="121" customWidth="1"/>
    <col min="521" max="521" width="30.625" style="121" customWidth="1"/>
    <col min="522" max="768" width="9" style="121"/>
    <col min="769" max="769" width="42.625" style="121" customWidth="1"/>
    <col min="770" max="770" width="12" style="121" customWidth="1"/>
    <col min="771" max="771" width="10.5" style="121" customWidth="1"/>
    <col min="772" max="772" width="13.875" style="121" customWidth="1"/>
    <col min="773" max="773" width="51.875" style="121" customWidth="1"/>
    <col min="774" max="774" width="12.875" style="121" customWidth="1"/>
    <col min="775" max="775" width="10.875" style="121" customWidth="1"/>
    <col min="776" max="776" width="13.75" style="121" customWidth="1"/>
    <col min="777" max="777" width="30.625" style="121" customWidth="1"/>
    <col min="778" max="1024" width="9" style="121"/>
    <col min="1025" max="1025" width="42.625" style="121" customWidth="1"/>
    <col min="1026" max="1026" width="12" style="121" customWidth="1"/>
    <col min="1027" max="1027" width="10.5" style="121" customWidth="1"/>
    <col min="1028" max="1028" width="13.875" style="121" customWidth="1"/>
    <col min="1029" max="1029" width="51.875" style="121" customWidth="1"/>
    <col min="1030" max="1030" width="12.875" style="121" customWidth="1"/>
    <col min="1031" max="1031" width="10.875" style="121" customWidth="1"/>
    <col min="1032" max="1032" width="13.75" style="121" customWidth="1"/>
    <col min="1033" max="1033" width="30.625" style="121" customWidth="1"/>
    <col min="1034" max="1280" width="9" style="121"/>
    <col min="1281" max="1281" width="42.625" style="121" customWidth="1"/>
    <col min="1282" max="1282" width="12" style="121" customWidth="1"/>
    <col min="1283" max="1283" width="10.5" style="121" customWidth="1"/>
    <col min="1284" max="1284" width="13.875" style="121" customWidth="1"/>
    <col min="1285" max="1285" width="51.875" style="121" customWidth="1"/>
    <col min="1286" max="1286" width="12.875" style="121" customWidth="1"/>
    <col min="1287" max="1287" width="10.875" style="121" customWidth="1"/>
    <col min="1288" max="1288" width="13.75" style="121" customWidth="1"/>
    <col min="1289" max="1289" width="30.625" style="121" customWidth="1"/>
    <col min="1290" max="1536" width="9" style="121"/>
    <col min="1537" max="1537" width="42.625" style="121" customWidth="1"/>
    <col min="1538" max="1538" width="12" style="121" customWidth="1"/>
    <col min="1539" max="1539" width="10.5" style="121" customWidth="1"/>
    <col min="1540" max="1540" width="13.875" style="121" customWidth="1"/>
    <col min="1541" max="1541" width="51.875" style="121" customWidth="1"/>
    <col min="1542" max="1542" width="12.875" style="121" customWidth="1"/>
    <col min="1543" max="1543" width="10.875" style="121" customWidth="1"/>
    <col min="1544" max="1544" width="13.75" style="121" customWidth="1"/>
    <col min="1545" max="1545" width="30.625" style="121" customWidth="1"/>
    <col min="1546" max="1792" width="9" style="121"/>
    <col min="1793" max="1793" width="42.625" style="121" customWidth="1"/>
    <col min="1794" max="1794" width="12" style="121" customWidth="1"/>
    <col min="1795" max="1795" width="10.5" style="121" customWidth="1"/>
    <col min="1796" max="1796" width="13.875" style="121" customWidth="1"/>
    <col min="1797" max="1797" width="51.875" style="121" customWidth="1"/>
    <col min="1798" max="1798" width="12.875" style="121" customWidth="1"/>
    <col min="1799" max="1799" width="10.875" style="121" customWidth="1"/>
    <col min="1800" max="1800" width="13.75" style="121" customWidth="1"/>
    <col min="1801" max="1801" width="30.625" style="121" customWidth="1"/>
    <col min="1802" max="2048" width="9" style="121"/>
    <col min="2049" max="2049" width="42.625" style="121" customWidth="1"/>
    <col min="2050" max="2050" width="12" style="121" customWidth="1"/>
    <col min="2051" max="2051" width="10.5" style="121" customWidth="1"/>
    <col min="2052" max="2052" width="13.875" style="121" customWidth="1"/>
    <col min="2053" max="2053" width="51.875" style="121" customWidth="1"/>
    <col min="2054" max="2054" width="12.875" style="121" customWidth="1"/>
    <col min="2055" max="2055" width="10.875" style="121" customWidth="1"/>
    <col min="2056" max="2056" width="13.75" style="121" customWidth="1"/>
    <col min="2057" max="2057" width="30.625" style="121" customWidth="1"/>
    <col min="2058" max="2304" width="9" style="121"/>
    <col min="2305" max="2305" width="42.625" style="121" customWidth="1"/>
    <col min="2306" max="2306" width="12" style="121" customWidth="1"/>
    <col min="2307" max="2307" width="10.5" style="121" customWidth="1"/>
    <col min="2308" max="2308" width="13.875" style="121" customWidth="1"/>
    <col min="2309" max="2309" width="51.875" style="121" customWidth="1"/>
    <col min="2310" max="2310" width="12.875" style="121" customWidth="1"/>
    <col min="2311" max="2311" width="10.875" style="121" customWidth="1"/>
    <col min="2312" max="2312" width="13.75" style="121" customWidth="1"/>
    <col min="2313" max="2313" width="30.625" style="121" customWidth="1"/>
    <col min="2314" max="2560" width="9" style="121"/>
    <col min="2561" max="2561" width="42.625" style="121" customWidth="1"/>
    <col min="2562" max="2562" width="12" style="121" customWidth="1"/>
    <col min="2563" max="2563" width="10.5" style="121" customWidth="1"/>
    <col min="2564" max="2564" width="13.875" style="121" customWidth="1"/>
    <col min="2565" max="2565" width="51.875" style="121" customWidth="1"/>
    <col min="2566" max="2566" width="12.875" style="121" customWidth="1"/>
    <col min="2567" max="2567" width="10.875" style="121" customWidth="1"/>
    <col min="2568" max="2568" width="13.75" style="121" customWidth="1"/>
    <col min="2569" max="2569" width="30.625" style="121" customWidth="1"/>
    <col min="2570" max="2816" width="9" style="121"/>
    <col min="2817" max="2817" width="42.625" style="121" customWidth="1"/>
    <col min="2818" max="2818" width="12" style="121" customWidth="1"/>
    <col min="2819" max="2819" width="10.5" style="121" customWidth="1"/>
    <col min="2820" max="2820" width="13.875" style="121" customWidth="1"/>
    <col min="2821" max="2821" width="51.875" style="121" customWidth="1"/>
    <col min="2822" max="2822" width="12.875" style="121" customWidth="1"/>
    <col min="2823" max="2823" width="10.875" style="121" customWidth="1"/>
    <col min="2824" max="2824" width="13.75" style="121" customWidth="1"/>
    <col min="2825" max="2825" width="30.625" style="121" customWidth="1"/>
    <col min="2826" max="3072" width="9" style="121"/>
    <col min="3073" max="3073" width="42.625" style="121" customWidth="1"/>
    <col min="3074" max="3074" width="12" style="121" customWidth="1"/>
    <col min="3075" max="3075" width="10.5" style="121" customWidth="1"/>
    <col min="3076" max="3076" width="13.875" style="121" customWidth="1"/>
    <col min="3077" max="3077" width="51.875" style="121" customWidth="1"/>
    <col min="3078" max="3078" width="12.875" style="121" customWidth="1"/>
    <col min="3079" max="3079" width="10.875" style="121" customWidth="1"/>
    <col min="3080" max="3080" width="13.75" style="121" customWidth="1"/>
    <col min="3081" max="3081" width="30.625" style="121" customWidth="1"/>
    <col min="3082" max="3328" width="9" style="121"/>
    <col min="3329" max="3329" width="42.625" style="121" customWidth="1"/>
    <col min="3330" max="3330" width="12" style="121" customWidth="1"/>
    <col min="3331" max="3331" width="10.5" style="121" customWidth="1"/>
    <col min="3332" max="3332" width="13.875" style="121" customWidth="1"/>
    <col min="3333" max="3333" width="51.875" style="121" customWidth="1"/>
    <col min="3334" max="3334" width="12.875" style="121" customWidth="1"/>
    <col min="3335" max="3335" width="10.875" style="121" customWidth="1"/>
    <col min="3336" max="3336" width="13.75" style="121" customWidth="1"/>
    <col min="3337" max="3337" width="30.625" style="121" customWidth="1"/>
    <col min="3338" max="3584" width="9" style="121"/>
    <col min="3585" max="3585" width="42.625" style="121" customWidth="1"/>
    <col min="3586" max="3586" width="12" style="121" customWidth="1"/>
    <col min="3587" max="3587" width="10.5" style="121" customWidth="1"/>
    <col min="3588" max="3588" width="13.875" style="121" customWidth="1"/>
    <col min="3589" max="3589" width="51.875" style="121" customWidth="1"/>
    <col min="3590" max="3590" width="12.875" style="121" customWidth="1"/>
    <col min="3591" max="3591" width="10.875" style="121" customWidth="1"/>
    <col min="3592" max="3592" width="13.75" style="121" customWidth="1"/>
    <col min="3593" max="3593" width="30.625" style="121" customWidth="1"/>
    <col min="3594" max="3840" width="9" style="121"/>
    <col min="3841" max="3841" width="42.625" style="121" customWidth="1"/>
    <col min="3842" max="3842" width="12" style="121" customWidth="1"/>
    <col min="3843" max="3843" width="10.5" style="121" customWidth="1"/>
    <col min="3844" max="3844" width="13.875" style="121" customWidth="1"/>
    <col min="3845" max="3845" width="51.875" style="121" customWidth="1"/>
    <col min="3846" max="3846" width="12.875" style="121" customWidth="1"/>
    <col min="3847" max="3847" width="10.875" style="121" customWidth="1"/>
    <col min="3848" max="3848" width="13.75" style="121" customWidth="1"/>
    <col min="3849" max="3849" width="30.625" style="121" customWidth="1"/>
    <col min="3850" max="4096" width="9" style="121"/>
    <col min="4097" max="4097" width="42.625" style="121" customWidth="1"/>
    <col min="4098" max="4098" width="12" style="121" customWidth="1"/>
    <col min="4099" max="4099" width="10.5" style="121" customWidth="1"/>
    <col min="4100" max="4100" width="13.875" style="121" customWidth="1"/>
    <col min="4101" max="4101" width="51.875" style="121" customWidth="1"/>
    <col min="4102" max="4102" width="12.875" style="121" customWidth="1"/>
    <col min="4103" max="4103" width="10.875" style="121" customWidth="1"/>
    <col min="4104" max="4104" width="13.75" style="121" customWidth="1"/>
    <col min="4105" max="4105" width="30.625" style="121" customWidth="1"/>
    <col min="4106" max="4352" width="9" style="121"/>
    <col min="4353" max="4353" width="42.625" style="121" customWidth="1"/>
    <col min="4354" max="4354" width="12" style="121" customWidth="1"/>
    <col min="4355" max="4355" width="10.5" style="121" customWidth="1"/>
    <col min="4356" max="4356" width="13.875" style="121" customWidth="1"/>
    <col min="4357" max="4357" width="51.875" style="121" customWidth="1"/>
    <col min="4358" max="4358" width="12.875" style="121" customWidth="1"/>
    <col min="4359" max="4359" width="10.875" style="121" customWidth="1"/>
    <col min="4360" max="4360" width="13.75" style="121" customWidth="1"/>
    <col min="4361" max="4361" width="30.625" style="121" customWidth="1"/>
    <col min="4362" max="4608" width="9" style="121"/>
    <col min="4609" max="4609" width="42.625" style="121" customWidth="1"/>
    <col min="4610" max="4610" width="12" style="121" customWidth="1"/>
    <col min="4611" max="4611" width="10.5" style="121" customWidth="1"/>
    <col min="4612" max="4612" width="13.875" style="121" customWidth="1"/>
    <col min="4613" max="4613" width="51.875" style="121" customWidth="1"/>
    <col min="4614" max="4614" width="12.875" style="121" customWidth="1"/>
    <col min="4615" max="4615" width="10.875" style="121" customWidth="1"/>
    <col min="4616" max="4616" width="13.75" style="121" customWidth="1"/>
    <col min="4617" max="4617" width="30.625" style="121" customWidth="1"/>
    <col min="4618" max="4864" width="9" style="121"/>
    <col min="4865" max="4865" width="42.625" style="121" customWidth="1"/>
    <col min="4866" max="4866" width="12" style="121" customWidth="1"/>
    <col min="4867" max="4867" width="10.5" style="121" customWidth="1"/>
    <col min="4868" max="4868" width="13.875" style="121" customWidth="1"/>
    <col min="4869" max="4869" width="51.875" style="121" customWidth="1"/>
    <col min="4870" max="4870" width="12.875" style="121" customWidth="1"/>
    <col min="4871" max="4871" width="10.875" style="121" customWidth="1"/>
    <col min="4872" max="4872" width="13.75" style="121" customWidth="1"/>
    <col min="4873" max="4873" width="30.625" style="121" customWidth="1"/>
    <col min="4874" max="5120" width="9" style="121"/>
    <col min="5121" max="5121" width="42.625" style="121" customWidth="1"/>
    <col min="5122" max="5122" width="12" style="121" customWidth="1"/>
    <col min="5123" max="5123" width="10.5" style="121" customWidth="1"/>
    <col min="5124" max="5124" width="13.875" style="121" customWidth="1"/>
    <col min="5125" max="5125" width="51.875" style="121" customWidth="1"/>
    <col min="5126" max="5126" width="12.875" style="121" customWidth="1"/>
    <col min="5127" max="5127" width="10.875" style="121" customWidth="1"/>
    <col min="5128" max="5128" width="13.75" style="121" customWidth="1"/>
    <col min="5129" max="5129" width="30.625" style="121" customWidth="1"/>
    <col min="5130" max="5376" width="9" style="121"/>
    <col min="5377" max="5377" width="42.625" style="121" customWidth="1"/>
    <col min="5378" max="5378" width="12" style="121" customWidth="1"/>
    <col min="5379" max="5379" width="10.5" style="121" customWidth="1"/>
    <col min="5380" max="5380" width="13.875" style="121" customWidth="1"/>
    <col min="5381" max="5381" width="51.875" style="121" customWidth="1"/>
    <col min="5382" max="5382" width="12.875" style="121" customWidth="1"/>
    <col min="5383" max="5383" width="10.875" style="121" customWidth="1"/>
    <col min="5384" max="5384" width="13.75" style="121" customWidth="1"/>
    <col min="5385" max="5385" width="30.625" style="121" customWidth="1"/>
    <col min="5386" max="5632" width="9" style="121"/>
    <col min="5633" max="5633" width="42.625" style="121" customWidth="1"/>
    <col min="5634" max="5634" width="12" style="121" customWidth="1"/>
    <col min="5635" max="5635" width="10.5" style="121" customWidth="1"/>
    <col min="5636" max="5636" width="13.875" style="121" customWidth="1"/>
    <col min="5637" max="5637" width="51.875" style="121" customWidth="1"/>
    <col min="5638" max="5638" width="12.875" style="121" customWidth="1"/>
    <col min="5639" max="5639" width="10.875" style="121" customWidth="1"/>
    <col min="5640" max="5640" width="13.75" style="121" customWidth="1"/>
    <col min="5641" max="5641" width="30.625" style="121" customWidth="1"/>
    <col min="5642" max="5888" width="9" style="121"/>
    <col min="5889" max="5889" width="42.625" style="121" customWidth="1"/>
    <col min="5890" max="5890" width="12" style="121" customWidth="1"/>
    <col min="5891" max="5891" width="10.5" style="121" customWidth="1"/>
    <col min="5892" max="5892" width="13.875" style="121" customWidth="1"/>
    <col min="5893" max="5893" width="51.875" style="121" customWidth="1"/>
    <col min="5894" max="5894" width="12.875" style="121" customWidth="1"/>
    <col min="5895" max="5895" width="10.875" style="121" customWidth="1"/>
    <col min="5896" max="5896" width="13.75" style="121" customWidth="1"/>
    <col min="5897" max="5897" width="30.625" style="121" customWidth="1"/>
    <col min="5898" max="6144" width="9" style="121"/>
    <col min="6145" max="6145" width="42.625" style="121" customWidth="1"/>
    <col min="6146" max="6146" width="12" style="121" customWidth="1"/>
    <col min="6147" max="6147" width="10.5" style="121" customWidth="1"/>
    <col min="6148" max="6148" width="13.875" style="121" customWidth="1"/>
    <col min="6149" max="6149" width="51.875" style="121" customWidth="1"/>
    <col min="6150" max="6150" width="12.875" style="121" customWidth="1"/>
    <col min="6151" max="6151" width="10.875" style="121" customWidth="1"/>
    <col min="6152" max="6152" width="13.75" style="121" customWidth="1"/>
    <col min="6153" max="6153" width="30.625" style="121" customWidth="1"/>
    <col min="6154" max="6400" width="9" style="121"/>
    <col min="6401" max="6401" width="42.625" style="121" customWidth="1"/>
    <col min="6402" max="6402" width="12" style="121" customWidth="1"/>
    <col min="6403" max="6403" width="10.5" style="121" customWidth="1"/>
    <col min="6404" max="6404" width="13.875" style="121" customWidth="1"/>
    <col min="6405" max="6405" width="51.875" style="121" customWidth="1"/>
    <col min="6406" max="6406" width="12.875" style="121" customWidth="1"/>
    <col min="6407" max="6407" width="10.875" style="121" customWidth="1"/>
    <col min="6408" max="6408" width="13.75" style="121" customWidth="1"/>
    <col min="6409" max="6409" width="30.625" style="121" customWidth="1"/>
    <col min="6410" max="6656" width="9" style="121"/>
    <col min="6657" max="6657" width="42.625" style="121" customWidth="1"/>
    <col min="6658" max="6658" width="12" style="121" customWidth="1"/>
    <col min="6659" max="6659" width="10.5" style="121" customWidth="1"/>
    <col min="6660" max="6660" width="13.875" style="121" customWidth="1"/>
    <col min="6661" max="6661" width="51.875" style="121" customWidth="1"/>
    <col min="6662" max="6662" width="12.875" style="121" customWidth="1"/>
    <col min="6663" max="6663" width="10.875" style="121" customWidth="1"/>
    <col min="6664" max="6664" width="13.75" style="121" customWidth="1"/>
    <col min="6665" max="6665" width="30.625" style="121" customWidth="1"/>
    <col min="6666" max="6912" width="9" style="121"/>
    <col min="6913" max="6913" width="42.625" style="121" customWidth="1"/>
    <col min="6914" max="6914" width="12" style="121" customWidth="1"/>
    <col min="6915" max="6915" width="10.5" style="121" customWidth="1"/>
    <col min="6916" max="6916" width="13.875" style="121" customWidth="1"/>
    <col min="6917" max="6917" width="51.875" style="121" customWidth="1"/>
    <col min="6918" max="6918" width="12.875" style="121" customWidth="1"/>
    <col min="6919" max="6919" width="10.875" style="121" customWidth="1"/>
    <col min="6920" max="6920" width="13.75" style="121" customWidth="1"/>
    <col min="6921" max="6921" width="30.625" style="121" customWidth="1"/>
    <col min="6922" max="7168" width="9" style="121"/>
    <col min="7169" max="7169" width="42.625" style="121" customWidth="1"/>
    <col min="7170" max="7170" width="12" style="121" customWidth="1"/>
    <col min="7171" max="7171" width="10.5" style="121" customWidth="1"/>
    <col min="7172" max="7172" width="13.875" style="121" customWidth="1"/>
    <col min="7173" max="7173" width="51.875" style="121" customWidth="1"/>
    <col min="7174" max="7174" width="12.875" style="121" customWidth="1"/>
    <col min="7175" max="7175" width="10.875" style="121" customWidth="1"/>
    <col min="7176" max="7176" width="13.75" style="121" customWidth="1"/>
    <col min="7177" max="7177" width="30.625" style="121" customWidth="1"/>
    <col min="7178" max="7424" width="9" style="121"/>
    <col min="7425" max="7425" width="42.625" style="121" customWidth="1"/>
    <col min="7426" max="7426" width="12" style="121" customWidth="1"/>
    <col min="7427" max="7427" width="10.5" style="121" customWidth="1"/>
    <col min="7428" max="7428" width="13.875" style="121" customWidth="1"/>
    <col min="7429" max="7429" width="51.875" style="121" customWidth="1"/>
    <col min="7430" max="7430" width="12.875" style="121" customWidth="1"/>
    <col min="7431" max="7431" width="10.875" style="121" customWidth="1"/>
    <col min="7432" max="7432" width="13.75" style="121" customWidth="1"/>
    <col min="7433" max="7433" width="30.625" style="121" customWidth="1"/>
    <col min="7434" max="7680" width="9" style="121"/>
    <col min="7681" max="7681" width="42.625" style="121" customWidth="1"/>
    <col min="7682" max="7682" width="12" style="121" customWidth="1"/>
    <col min="7683" max="7683" width="10.5" style="121" customWidth="1"/>
    <col min="7684" max="7684" width="13.875" style="121" customWidth="1"/>
    <col min="7685" max="7685" width="51.875" style="121" customWidth="1"/>
    <col min="7686" max="7686" width="12.875" style="121" customWidth="1"/>
    <col min="7687" max="7687" width="10.875" style="121" customWidth="1"/>
    <col min="7688" max="7688" width="13.75" style="121" customWidth="1"/>
    <col min="7689" max="7689" width="30.625" style="121" customWidth="1"/>
    <col min="7690" max="7936" width="9" style="121"/>
    <col min="7937" max="7937" width="42.625" style="121" customWidth="1"/>
    <col min="7938" max="7938" width="12" style="121" customWidth="1"/>
    <col min="7939" max="7939" width="10.5" style="121" customWidth="1"/>
    <col min="7940" max="7940" width="13.875" style="121" customWidth="1"/>
    <col min="7941" max="7941" width="51.875" style="121" customWidth="1"/>
    <col min="7942" max="7942" width="12.875" style="121" customWidth="1"/>
    <col min="7943" max="7943" width="10.875" style="121" customWidth="1"/>
    <col min="7944" max="7944" width="13.75" style="121" customWidth="1"/>
    <col min="7945" max="7945" width="30.625" style="121" customWidth="1"/>
    <col min="7946" max="8192" width="9" style="121"/>
    <col min="8193" max="8193" width="42.625" style="121" customWidth="1"/>
    <col min="8194" max="8194" width="12" style="121" customWidth="1"/>
    <col min="8195" max="8195" width="10.5" style="121" customWidth="1"/>
    <col min="8196" max="8196" width="13.875" style="121" customWidth="1"/>
    <col min="8197" max="8197" width="51.875" style="121" customWidth="1"/>
    <col min="8198" max="8198" width="12.875" style="121" customWidth="1"/>
    <col min="8199" max="8199" width="10.875" style="121" customWidth="1"/>
    <col min="8200" max="8200" width="13.75" style="121" customWidth="1"/>
    <col min="8201" max="8201" width="30.625" style="121" customWidth="1"/>
    <col min="8202" max="8448" width="9" style="121"/>
    <col min="8449" max="8449" width="42.625" style="121" customWidth="1"/>
    <col min="8450" max="8450" width="12" style="121" customWidth="1"/>
    <col min="8451" max="8451" width="10.5" style="121" customWidth="1"/>
    <col min="8452" max="8452" width="13.875" style="121" customWidth="1"/>
    <col min="8453" max="8453" width="51.875" style="121" customWidth="1"/>
    <col min="8454" max="8454" width="12.875" style="121" customWidth="1"/>
    <col min="8455" max="8455" width="10.875" style="121" customWidth="1"/>
    <col min="8456" max="8456" width="13.75" style="121" customWidth="1"/>
    <col min="8457" max="8457" width="30.625" style="121" customWidth="1"/>
    <col min="8458" max="8704" width="9" style="121"/>
    <col min="8705" max="8705" width="42.625" style="121" customWidth="1"/>
    <col min="8706" max="8706" width="12" style="121" customWidth="1"/>
    <col min="8707" max="8707" width="10.5" style="121" customWidth="1"/>
    <col min="8708" max="8708" width="13.875" style="121" customWidth="1"/>
    <col min="8709" max="8709" width="51.875" style="121" customWidth="1"/>
    <col min="8710" max="8710" width="12.875" style="121" customWidth="1"/>
    <col min="8711" max="8711" width="10.875" style="121" customWidth="1"/>
    <col min="8712" max="8712" width="13.75" style="121" customWidth="1"/>
    <col min="8713" max="8713" width="30.625" style="121" customWidth="1"/>
    <col min="8714" max="8960" width="9" style="121"/>
    <col min="8961" max="8961" width="42.625" style="121" customWidth="1"/>
    <col min="8962" max="8962" width="12" style="121" customWidth="1"/>
    <col min="8963" max="8963" width="10.5" style="121" customWidth="1"/>
    <col min="8964" max="8964" width="13.875" style="121" customWidth="1"/>
    <col min="8965" max="8965" width="51.875" style="121" customWidth="1"/>
    <col min="8966" max="8966" width="12.875" style="121" customWidth="1"/>
    <col min="8967" max="8967" width="10.875" style="121" customWidth="1"/>
    <col min="8968" max="8968" width="13.75" style="121" customWidth="1"/>
    <col min="8969" max="8969" width="30.625" style="121" customWidth="1"/>
    <col min="8970" max="9216" width="9" style="121"/>
    <col min="9217" max="9217" width="42.625" style="121" customWidth="1"/>
    <col min="9218" max="9218" width="12" style="121" customWidth="1"/>
    <col min="9219" max="9219" width="10.5" style="121" customWidth="1"/>
    <col min="9220" max="9220" width="13.875" style="121" customWidth="1"/>
    <col min="9221" max="9221" width="51.875" style="121" customWidth="1"/>
    <col min="9222" max="9222" width="12.875" style="121" customWidth="1"/>
    <col min="9223" max="9223" width="10.875" style="121" customWidth="1"/>
    <col min="9224" max="9224" width="13.75" style="121" customWidth="1"/>
    <col min="9225" max="9225" width="30.625" style="121" customWidth="1"/>
    <col min="9226" max="9472" width="9" style="121"/>
    <col min="9473" max="9473" width="42.625" style="121" customWidth="1"/>
    <col min="9474" max="9474" width="12" style="121" customWidth="1"/>
    <col min="9475" max="9475" width="10.5" style="121" customWidth="1"/>
    <col min="9476" max="9476" width="13.875" style="121" customWidth="1"/>
    <col min="9477" max="9477" width="51.875" style="121" customWidth="1"/>
    <col min="9478" max="9478" width="12.875" style="121" customWidth="1"/>
    <col min="9479" max="9479" width="10.875" style="121" customWidth="1"/>
    <col min="9480" max="9480" width="13.75" style="121" customWidth="1"/>
    <col min="9481" max="9481" width="30.625" style="121" customWidth="1"/>
    <col min="9482" max="9728" width="9" style="121"/>
    <col min="9729" max="9729" width="42.625" style="121" customWidth="1"/>
    <col min="9730" max="9730" width="12" style="121" customWidth="1"/>
    <col min="9731" max="9731" width="10.5" style="121" customWidth="1"/>
    <col min="9732" max="9732" width="13.875" style="121" customWidth="1"/>
    <col min="9733" max="9733" width="51.875" style="121" customWidth="1"/>
    <col min="9734" max="9734" width="12.875" style="121" customWidth="1"/>
    <col min="9735" max="9735" width="10.875" style="121" customWidth="1"/>
    <col min="9736" max="9736" width="13.75" style="121" customWidth="1"/>
    <col min="9737" max="9737" width="30.625" style="121" customWidth="1"/>
    <col min="9738" max="9984" width="9" style="121"/>
    <col min="9985" max="9985" width="42.625" style="121" customWidth="1"/>
    <col min="9986" max="9986" width="12" style="121" customWidth="1"/>
    <col min="9987" max="9987" width="10.5" style="121" customWidth="1"/>
    <col min="9988" max="9988" width="13.875" style="121" customWidth="1"/>
    <col min="9989" max="9989" width="51.875" style="121" customWidth="1"/>
    <col min="9990" max="9990" width="12.875" style="121" customWidth="1"/>
    <col min="9991" max="9991" width="10.875" style="121" customWidth="1"/>
    <col min="9992" max="9992" width="13.75" style="121" customWidth="1"/>
    <col min="9993" max="9993" width="30.625" style="121" customWidth="1"/>
    <col min="9994" max="10240" width="9" style="121"/>
    <col min="10241" max="10241" width="42.625" style="121" customWidth="1"/>
    <col min="10242" max="10242" width="12" style="121" customWidth="1"/>
    <col min="10243" max="10243" width="10.5" style="121" customWidth="1"/>
    <col min="10244" max="10244" width="13.875" style="121" customWidth="1"/>
    <col min="10245" max="10245" width="51.875" style="121" customWidth="1"/>
    <col min="10246" max="10246" width="12.875" style="121" customWidth="1"/>
    <col min="10247" max="10247" width="10.875" style="121" customWidth="1"/>
    <col min="10248" max="10248" width="13.75" style="121" customWidth="1"/>
    <col min="10249" max="10249" width="30.625" style="121" customWidth="1"/>
    <col min="10250" max="10496" width="9" style="121"/>
    <col min="10497" max="10497" width="42.625" style="121" customWidth="1"/>
    <col min="10498" max="10498" width="12" style="121" customWidth="1"/>
    <col min="10499" max="10499" width="10.5" style="121" customWidth="1"/>
    <col min="10500" max="10500" width="13.875" style="121" customWidth="1"/>
    <col min="10501" max="10501" width="51.875" style="121" customWidth="1"/>
    <col min="10502" max="10502" width="12.875" style="121" customWidth="1"/>
    <col min="10503" max="10503" width="10.875" style="121" customWidth="1"/>
    <col min="10504" max="10504" width="13.75" style="121" customWidth="1"/>
    <col min="10505" max="10505" width="30.625" style="121" customWidth="1"/>
    <col min="10506" max="10752" width="9" style="121"/>
    <col min="10753" max="10753" width="42.625" style="121" customWidth="1"/>
    <col min="10754" max="10754" width="12" style="121" customWidth="1"/>
    <col min="10755" max="10755" width="10.5" style="121" customWidth="1"/>
    <col min="10756" max="10756" width="13.875" style="121" customWidth="1"/>
    <col min="10757" max="10757" width="51.875" style="121" customWidth="1"/>
    <col min="10758" max="10758" width="12.875" style="121" customWidth="1"/>
    <col min="10759" max="10759" width="10.875" style="121" customWidth="1"/>
    <col min="10760" max="10760" width="13.75" style="121" customWidth="1"/>
    <col min="10761" max="10761" width="30.625" style="121" customWidth="1"/>
    <col min="10762" max="11008" width="9" style="121"/>
    <col min="11009" max="11009" width="42.625" style="121" customWidth="1"/>
    <col min="11010" max="11010" width="12" style="121" customWidth="1"/>
    <col min="11011" max="11011" width="10.5" style="121" customWidth="1"/>
    <col min="11012" max="11012" width="13.875" style="121" customWidth="1"/>
    <col min="11013" max="11013" width="51.875" style="121" customWidth="1"/>
    <col min="11014" max="11014" width="12.875" style="121" customWidth="1"/>
    <col min="11015" max="11015" width="10.875" style="121" customWidth="1"/>
    <col min="11016" max="11016" width="13.75" style="121" customWidth="1"/>
    <col min="11017" max="11017" width="30.625" style="121" customWidth="1"/>
    <col min="11018" max="11264" width="9" style="121"/>
    <col min="11265" max="11265" width="42.625" style="121" customWidth="1"/>
    <col min="11266" max="11266" width="12" style="121" customWidth="1"/>
    <col min="11267" max="11267" width="10.5" style="121" customWidth="1"/>
    <col min="11268" max="11268" width="13.875" style="121" customWidth="1"/>
    <col min="11269" max="11269" width="51.875" style="121" customWidth="1"/>
    <col min="11270" max="11270" width="12.875" style="121" customWidth="1"/>
    <col min="11271" max="11271" width="10.875" style="121" customWidth="1"/>
    <col min="11272" max="11272" width="13.75" style="121" customWidth="1"/>
    <col min="11273" max="11273" width="30.625" style="121" customWidth="1"/>
    <col min="11274" max="11520" width="9" style="121"/>
    <col min="11521" max="11521" width="42.625" style="121" customWidth="1"/>
    <col min="11522" max="11522" width="12" style="121" customWidth="1"/>
    <col min="11523" max="11523" width="10.5" style="121" customWidth="1"/>
    <col min="11524" max="11524" width="13.875" style="121" customWidth="1"/>
    <col min="11525" max="11525" width="51.875" style="121" customWidth="1"/>
    <col min="11526" max="11526" width="12.875" style="121" customWidth="1"/>
    <col min="11527" max="11527" width="10.875" style="121" customWidth="1"/>
    <col min="11528" max="11528" width="13.75" style="121" customWidth="1"/>
    <col min="11529" max="11529" width="30.625" style="121" customWidth="1"/>
    <col min="11530" max="11776" width="9" style="121"/>
    <col min="11777" max="11777" width="42.625" style="121" customWidth="1"/>
    <col min="11778" max="11778" width="12" style="121" customWidth="1"/>
    <col min="11779" max="11779" width="10.5" style="121" customWidth="1"/>
    <col min="11780" max="11780" width="13.875" style="121" customWidth="1"/>
    <col min="11781" max="11781" width="51.875" style="121" customWidth="1"/>
    <col min="11782" max="11782" width="12.875" style="121" customWidth="1"/>
    <col min="11783" max="11783" width="10.875" style="121" customWidth="1"/>
    <col min="11784" max="11784" width="13.75" style="121" customWidth="1"/>
    <col min="11785" max="11785" width="30.625" style="121" customWidth="1"/>
    <col min="11786" max="12032" width="9" style="121"/>
    <col min="12033" max="12033" width="42.625" style="121" customWidth="1"/>
    <col min="12034" max="12034" width="12" style="121" customWidth="1"/>
    <col min="12035" max="12035" width="10.5" style="121" customWidth="1"/>
    <col min="12036" max="12036" width="13.875" style="121" customWidth="1"/>
    <col min="12037" max="12037" width="51.875" style="121" customWidth="1"/>
    <col min="12038" max="12038" width="12.875" style="121" customWidth="1"/>
    <col min="12039" max="12039" width="10.875" style="121" customWidth="1"/>
    <col min="12040" max="12040" width="13.75" style="121" customWidth="1"/>
    <col min="12041" max="12041" width="30.625" style="121" customWidth="1"/>
    <col min="12042" max="12288" width="9" style="121"/>
    <col min="12289" max="12289" width="42.625" style="121" customWidth="1"/>
    <col min="12290" max="12290" width="12" style="121" customWidth="1"/>
    <col min="12291" max="12291" width="10.5" style="121" customWidth="1"/>
    <col min="12292" max="12292" width="13.875" style="121" customWidth="1"/>
    <col min="12293" max="12293" width="51.875" style="121" customWidth="1"/>
    <col min="12294" max="12294" width="12.875" style="121" customWidth="1"/>
    <col min="12295" max="12295" width="10.875" style="121" customWidth="1"/>
    <col min="12296" max="12296" width="13.75" style="121" customWidth="1"/>
    <col min="12297" max="12297" width="30.625" style="121" customWidth="1"/>
    <col min="12298" max="12544" width="9" style="121"/>
    <col min="12545" max="12545" width="42.625" style="121" customWidth="1"/>
    <col min="12546" max="12546" width="12" style="121" customWidth="1"/>
    <col min="12547" max="12547" width="10.5" style="121" customWidth="1"/>
    <col min="12548" max="12548" width="13.875" style="121" customWidth="1"/>
    <col min="12549" max="12549" width="51.875" style="121" customWidth="1"/>
    <col min="12550" max="12550" width="12.875" style="121" customWidth="1"/>
    <col min="12551" max="12551" width="10.875" style="121" customWidth="1"/>
    <col min="12552" max="12552" width="13.75" style="121" customWidth="1"/>
    <col min="12553" max="12553" width="30.625" style="121" customWidth="1"/>
    <col min="12554" max="12800" width="9" style="121"/>
    <col min="12801" max="12801" width="42.625" style="121" customWidth="1"/>
    <col min="12802" max="12802" width="12" style="121" customWidth="1"/>
    <col min="12803" max="12803" width="10.5" style="121" customWidth="1"/>
    <col min="12804" max="12804" width="13.875" style="121" customWidth="1"/>
    <col min="12805" max="12805" width="51.875" style="121" customWidth="1"/>
    <col min="12806" max="12806" width="12.875" style="121" customWidth="1"/>
    <col min="12807" max="12807" width="10.875" style="121" customWidth="1"/>
    <col min="12808" max="12808" width="13.75" style="121" customWidth="1"/>
    <col min="12809" max="12809" width="30.625" style="121" customWidth="1"/>
    <col min="12810" max="13056" width="9" style="121"/>
    <col min="13057" max="13057" width="42.625" style="121" customWidth="1"/>
    <col min="13058" max="13058" width="12" style="121" customWidth="1"/>
    <col min="13059" max="13059" width="10.5" style="121" customWidth="1"/>
    <col min="13060" max="13060" width="13.875" style="121" customWidth="1"/>
    <col min="13061" max="13061" width="51.875" style="121" customWidth="1"/>
    <col min="13062" max="13062" width="12.875" style="121" customWidth="1"/>
    <col min="13063" max="13063" width="10.875" style="121" customWidth="1"/>
    <col min="13064" max="13064" width="13.75" style="121" customWidth="1"/>
    <col min="13065" max="13065" width="30.625" style="121" customWidth="1"/>
    <col min="13066" max="13312" width="9" style="121"/>
    <col min="13313" max="13313" width="42.625" style="121" customWidth="1"/>
    <col min="13314" max="13314" width="12" style="121" customWidth="1"/>
    <col min="13315" max="13315" width="10.5" style="121" customWidth="1"/>
    <col min="13316" max="13316" width="13.875" style="121" customWidth="1"/>
    <col min="13317" max="13317" width="51.875" style="121" customWidth="1"/>
    <col min="13318" max="13318" width="12.875" style="121" customWidth="1"/>
    <col min="13319" max="13319" width="10.875" style="121" customWidth="1"/>
    <col min="13320" max="13320" width="13.75" style="121" customWidth="1"/>
    <col min="13321" max="13321" width="30.625" style="121" customWidth="1"/>
    <col min="13322" max="13568" width="9" style="121"/>
    <col min="13569" max="13569" width="42.625" style="121" customWidth="1"/>
    <col min="13570" max="13570" width="12" style="121" customWidth="1"/>
    <col min="13571" max="13571" width="10.5" style="121" customWidth="1"/>
    <col min="13572" max="13572" width="13.875" style="121" customWidth="1"/>
    <col min="13573" max="13573" width="51.875" style="121" customWidth="1"/>
    <col min="13574" max="13574" width="12.875" style="121" customWidth="1"/>
    <col min="13575" max="13575" width="10.875" style="121" customWidth="1"/>
    <col min="13576" max="13576" width="13.75" style="121" customWidth="1"/>
    <col min="13577" max="13577" width="30.625" style="121" customWidth="1"/>
    <col min="13578" max="13824" width="9" style="121"/>
    <col min="13825" max="13825" width="42.625" style="121" customWidth="1"/>
    <col min="13826" max="13826" width="12" style="121" customWidth="1"/>
    <col min="13827" max="13827" width="10.5" style="121" customWidth="1"/>
    <col min="13828" max="13828" width="13.875" style="121" customWidth="1"/>
    <col min="13829" max="13829" width="51.875" style="121" customWidth="1"/>
    <col min="13830" max="13830" width="12.875" style="121" customWidth="1"/>
    <col min="13831" max="13831" width="10.875" style="121" customWidth="1"/>
    <col min="13832" max="13832" width="13.75" style="121" customWidth="1"/>
    <col min="13833" max="13833" width="30.625" style="121" customWidth="1"/>
    <col min="13834" max="14080" width="9" style="121"/>
    <col min="14081" max="14081" width="42.625" style="121" customWidth="1"/>
    <col min="14082" max="14082" width="12" style="121" customWidth="1"/>
    <col min="14083" max="14083" width="10.5" style="121" customWidth="1"/>
    <col min="14084" max="14084" width="13.875" style="121" customWidth="1"/>
    <col min="14085" max="14085" width="51.875" style="121" customWidth="1"/>
    <col min="14086" max="14086" width="12.875" style="121" customWidth="1"/>
    <col min="14087" max="14087" width="10.875" style="121" customWidth="1"/>
    <col min="14088" max="14088" width="13.75" style="121" customWidth="1"/>
    <col min="14089" max="14089" width="30.625" style="121" customWidth="1"/>
    <col min="14090" max="14336" width="9" style="121"/>
    <col min="14337" max="14337" width="42.625" style="121" customWidth="1"/>
    <col min="14338" max="14338" width="12" style="121" customWidth="1"/>
    <col min="14339" max="14339" width="10.5" style="121" customWidth="1"/>
    <col min="14340" max="14340" width="13.875" style="121" customWidth="1"/>
    <col min="14341" max="14341" width="51.875" style="121" customWidth="1"/>
    <col min="14342" max="14342" width="12.875" style="121" customWidth="1"/>
    <col min="14343" max="14343" width="10.875" style="121" customWidth="1"/>
    <col min="14344" max="14344" width="13.75" style="121" customWidth="1"/>
    <col min="14345" max="14345" width="30.625" style="121" customWidth="1"/>
    <col min="14346" max="14592" width="9" style="121"/>
    <col min="14593" max="14593" width="42.625" style="121" customWidth="1"/>
    <col min="14594" max="14594" width="12" style="121" customWidth="1"/>
    <col min="14595" max="14595" width="10.5" style="121" customWidth="1"/>
    <col min="14596" max="14596" width="13.875" style="121" customWidth="1"/>
    <col min="14597" max="14597" width="51.875" style="121" customWidth="1"/>
    <col min="14598" max="14598" width="12.875" style="121" customWidth="1"/>
    <col min="14599" max="14599" width="10.875" style="121" customWidth="1"/>
    <col min="14600" max="14600" width="13.75" style="121" customWidth="1"/>
    <col min="14601" max="14601" width="30.625" style="121" customWidth="1"/>
    <col min="14602" max="14848" width="9" style="121"/>
    <col min="14849" max="14849" width="42.625" style="121" customWidth="1"/>
    <col min="14850" max="14850" width="12" style="121" customWidth="1"/>
    <col min="14851" max="14851" width="10.5" style="121" customWidth="1"/>
    <col min="14852" max="14852" width="13.875" style="121" customWidth="1"/>
    <col min="14853" max="14853" width="51.875" style="121" customWidth="1"/>
    <col min="14854" max="14854" width="12.875" style="121" customWidth="1"/>
    <col min="14855" max="14855" width="10.875" style="121" customWidth="1"/>
    <col min="14856" max="14856" width="13.75" style="121" customWidth="1"/>
    <col min="14857" max="14857" width="30.625" style="121" customWidth="1"/>
    <col min="14858" max="15104" width="9" style="121"/>
    <col min="15105" max="15105" width="42.625" style="121" customWidth="1"/>
    <col min="15106" max="15106" width="12" style="121" customWidth="1"/>
    <col min="15107" max="15107" width="10.5" style="121" customWidth="1"/>
    <col min="15108" max="15108" width="13.875" style="121" customWidth="1"/>
    <col min="15109" max="15109" width="51.875" style="121" customWidth="1"/>
    <col min="15110" max="15110" width="12.875" style="121" customWidth="1"/>
    <col min="15111" max="15111" width="10.875" style="121" customWidth="1"/>
    <col min="15112" max="15112" width="13.75" style="121" customWidth="1"/>
    <col min="15113" max="15113" width="30.625" style="121" customWidth="1"/>
    <col min="15114" max="15360" width="9" style="121"/>
    <col min="15361" max="15361" width="42.625" style="121" customWidth="1"/>
    <col min="15362" max="15362" width="12" style="121" customWidth="1"/>
    <col min="15363" max="15363" width="10.5" style="121" customWidth="1"/>
    <col min="15364" max="15364" width="13.875" style="121" customWidth="1"/>
    <col min="15365" max="15365" width="51.875" style="121" customWidth="1"/>
    <col min="15366" max="15366" width="12.875" style="121" customWidth="1"/>
    <col min="15367" max="15367" width="10.875" style="121" customWidth="1"/>
    <col min="15368" max="15368" width="13.75" style="121" customWidth="1"/>
    <col min="15369" max="15369" width="30.625" style="121" customWidth="1"/>
    <col min="15370" max="15616" width="9" style="121"/>
    <col min="15617" max="15617" width="42.625" style="121" customWidth="1"/>
    <col min="15618" max="15618" width="12" style="121" customWidth="1"/>
    <col min="15619" max="15619" width="10.5" style="121" customWidth="1"/>
    <col min="15620" max="15620" width="13.875" style="121" customWidth="1"/>
    <col min="15621" max="15621" width="51.875" style="121" customWidth="1"/>
    <col min="15622" max="15622" width="12.875" style="121" customWidth="1"/>
    <col min="15623" max="15623" width="10.875" style="121" customWidth="1"/>
    <col min="15624" max="15624" width="13.75" style="121" customWidth="1"/>
    <col min="15625" max="15625" width="30.625" style="121" customWidth="1"/>
    <col min="15626" max="15872" width="9" style="121"/>
    <col min="15873" max="15873" width="42.625" style="121" customWidth="1"/>
    <col min="15874" max="15874" width="12" style="121" customWidth="1"/>
    <col min="15875" max="15875" width="10.5" style="121" customWidth="1"/>
    <col min="15876" max="15876" width="13.875" style="121" customWidth="1"/>
    <col min="15877" max="15877" width="51.875" style="121" customWidth="1"/>
    <col min="15878" max="15878" width="12.875" style="121" customWidth="1"/>
    <col min="15879" max="15879" width="10.875" style="121" customWidth="1"/>
    <col min="15880" max="15880" width="13.75" style="121" customWidth="1"/>
    <col min="15881" max="15881" width="30.625" style="121" customWidth="1"/>
    <col min="15882" max="16128" width="9" style="121"/>
    <col min="16129" max="16129" width="42.625" style="121" customWidth="1"/>
    <col min="16130" max="16130" width="12" style="121" customWidth="1"/>
    <col min="16131" max="16131" width="10.5" style="121" customWidth="1"/>
    <col min="16132" max="16132" width="13.875" style="121" customWidth="1"/>
    <col min="16133" max="16133" width="51.875" style="121" customWidth="1"/>
    <col min="16134" max="16134" width="12.875" style="121" customWidth="1"/>
    <col min="16135" max="16135" width="10.875" style="121" customWidth="1"/>
    <col min="16136" max="16136" width="13.75" style="121" customWidth="1"/>
    <col min="16137" max="16137" width="30.625" style="121" customWidth="1"/>
    <col min="16138" max="16384" width="9" style="121"/>
  </cols>
  <sheetData>
    <row r="1" spans="1:9">
      <c r="A1" s="120" t="s">
        <v>1061</v>
      </c>
      <c r="H1" s="208" t="s">
        <v>0</v>
      </c>
    </row>
    <row r="2" spans="1:9" ht="18" customHeight="1">
      <c r="A2" s="374" t="s">
        <v>1504</v>
      </c>
      <c r="B2" s="374"/>
      <c r="C2" s="374"/>
      <c r="D2" s="374"/>
      <c r="E2" s="374"/>
      <c r="F2" s="374"/>
      <c r="G2" s="374"/>
      <c r="H2" s="374"/>
    </row>
    <row r="3" spans="1:9" ht="18" customHeight="1">
      <c r="A3" s="120"/>
      <c r="H3" s="248" t="s">
        <v>9</v>
      </c>
    </row>
    <row r="4" spans="1:9" ht="31.5" customHeight="1">
      <c r="A4" s="405" t="s">
        <v>167</v>
      </c>
      <c r="B4" s="406"/>
      <c r="C4" s="406"/>
      <c r="D4" s="407"/>
      <c r="E4" s="408" t="s">
        <v>168</v>
      </c>
      <c r="F4" s="408"/>
      <c r="G4" s="408"/>
      <c r="H4" s="408"/>
    </row>
    <row r="5" spans="1:9" ht="35.25" customHeight="1">
      <c r="A5" s="123" t="s">
        <v>10</v>
      </c>
      <c r="B5" s="124" t="s">
        <v>11</v>
      </c>
      <c r="C5" s="123" t="s">
        <v>12</v>
      </c>
      <c r="D5" s="124" t="s">
        <v>13</v>
      </c>
      <c r="E5" s="322" t="s">
        <v>217</v>
      </c>
      <c r="F5" s="249" t="s">
        <v>11</v>
      </c>
      <c r="G5" s="250" t="s">
        <v>12</v>
      </c>
      <c r="H5" s="124" t="s">
        <v>13</v>
      </c>
      <c r="I5" s="251" t="s">
        <v>1350</v>
      </c>
    </row>
    <row r="6" spans="1:9" s="133" customFormat="1" ht="20.100000000000001" customHeight="1">
      <c r="A6" s="252" t="s">
        <v>308</v>
      </c>
      <c r="B6" s="138"/>
      <c r="C6" s="138"/>
      <c r="D6" s="127">
        <f>ROUND(IF(B6=0,0,C6/B6*100),2)</f>
        <v>0</v>
      </c>
      <c r="E6" s="252" t="s">
        <v>2050</v>
      </c>
      <c r="F6" s="253">
        <f>SUM(F7:F9)</f>
        <v>4</v>
      </c>
      <c r="G6" s="253">
        <f>SUM(G7:G9)</f>
        <v>186</v>
      </c>
      <c r="H6" s="254">
        <f>ROUND(IF(F6=0,0,G6/F6*100),2)</f>
        <v>4650</v>
      </c>
      <c r="I6" s="255"/>
    </row>
    <row r="7" spans="1:9" s="133" customFormat="1" ht="20.100000000000001" customHeight="1">
      <c r="A7" s="252" t="s">
        <v>309</v>
      </c>
      <c r="B7" s="138"/>
      <c r="C7" s="138"/>
      <c r="D7" s="127">
        <f t="shared" ref="D7:D22" si="0">ROUND(IF(B7=0,0,C7/B7*100),2)</f>
        <v>0</v>
      </c>
      <c r="E7" s="256" t="s">
        <v>2012</v>
      </c>
      <c r="F7" s="257">
        <v>4</v>
      </c>
      <c r="G7" s="257">
        <v>22</v>
      </c>
      <c r="H7" s="254">
        <f t="shared" ref="H7:H70" si="1">ROUND(IF(F7=0,0,G7/F7*100),2)</f>
        <v>550</v>
      </c>
      <c r="I7" s="258"/>
    </row>
    <row r="8" spans="1:9" s="133" customFormat="1" ht="20.100000000000001" customHeight="1">
      <c r="A8" s="252" t="s">
        <v>310</v>
      </c>
      <c r="B8" s="138"/>
      <c r="C8" s="138"/>
      <c r="D8" s="127">
        <f t="shared" si="0"/>
        <v>0</v>
      </c>
      <c r="E8" s="256" t="s">
        <v>2013</v>
      </c>
      <c r="F8" s="257"/>
      <c r="G8" s="257">
        <v>164</v>
      </c>
      <c r="H8" s="254">
        <f t="shared" si="1"/>
        <v>0</v>
      </c>
      <c r="I8" s="258"/>
    </row>
    <row r="9" spans="1:9" s="133" customFormat="1" ht="20.100000000000001" customHeight="1">
      <c r="A9" s="259" t="s">
        <v>532</v>
      </c>
      <c r="B9" s="138"/>
      <c r="C9" s="138"/>
      <c r="D9" s="127">
        <f t="shared" si="0"/>
        <v>0</v>
      </c>
      <c r="E9" s="256" t="s">
        <v>2014</v>
      </c>
      <c r="F9" s="257"/>
      <c r="G9" s="257"/>
      <c r="H9" s="254">
        <f t="shared" si="1"/>
        <v>0</v>
      </c>
      <c r="I9" s="258"/>
    </row>
    <row r="10" spans="1:9" s="133" customFormat="1" ht="20.100000000000001" customHeight="1">
      <c r="A10" s="252" t="s">
        <v>533</v>
      </c>
      <c r="B10" s="138">
        <v>1081</v>
      </c>
      <c r="C10" s="138">
        <v>1000</v>
      </c>
      <c r="D10" s="127">
        <f t="shared" si="0"/>
        <v>92.51</v>
      </c>
      <c r="E10" s="252" t="s">
        <v>311</v>
      </c>
      <c r="F10" s="126">
        <f>SUM(F11:F13)</f>
        <v>467</v>
      </c>
      <c r="G10" s="126">
        <f>SUM(G11:G13)</f>
        <v>8</v>
      </c>
      <c r="H10" s="254">
        <f t="shared" si="1"/>
        <v>1.71</v>
      </c>
      <c r="I10" s="255"/>
    </row>
    <row r="11" spans="1:9" s="133" customFormat="1" ht="20.100000000000001" customHeight="1">
      <c r="A11" s="252" t="s">
        <v>534</v>
      </c>
      <c r="B11" s="138">
        <v>27</v>
      </c>
      <c r="C11" s="138">
        <v>500</v>
      </c>
      <c r="D11" s="127">
        <f t="shared" si="0"/>
        <v>1851.85</v>
      </c>
      <c r="E11" s="256" t="s">
        <v>312</v>
      </c>
      <c r="F11" s="257">
        <v>388</v>
      </c>
      <c r="G11" s="257"/>
      <c r="H11" s="254">
        <f t="shared" si="1"/>
        <v>0</v>
      </c>
      <c r="I11" s="258"/>
    </row>
    <row r="12" spans="1:9" s="133" customFormat="1" ht="20.100000000000001" customHeight="1">
      <c r="A12" s="252" t="s">
        <v>535</v>
      </c>
      <c r="B12" s="138">
        <v>71789</v>
      </c>
      <c r="C12" s="138">
        <v>80000</v>
      </c>
      <c r="D12" s="127">
        <f t="shared" si="0"/>
        <v>111.44</v>
      </c>
      <c r="E12" s="256" t="s">
        <v>2015</v>
      </c>
      <c r="F12" s="257">
        <v>79</v>
      </c>
      <c r="G12" s="257">
        <v>8</v>
      </c>
      <c r="H12" s="254">
        <f t="shared" si="1"/>
        <v>10.130000000000001</v>
      </c>
      <c r="I12" s="258"/>
    </row>
    <row r="13" spans="1:9" s="133" customFormat="1" ht="20.100000000000001" customHeight="1">
      <c r="A13" s="252" t="s">
        <v>1505</v>
      </c>
      <c r="B13" s="138"/>
      <c r="C13" s="138"/>
      <c r="D13" s="127">
        <f t="shared" si="0"/>
        <v>0</v>
      </c>
      <c r="E13" s="256" t="s">
        <v>2016</v>
      </c>
      <c r="F13" s="257"/>
      <c r="G13" s="257"/>
      <c r="H13" s="254">
        <f t="shared" si="1"/>
        <v>0</v>
      </c>
      <c r="I13" s="258"/>
    </row>
    <row r="14" spans="1:9" s="133" customFormat="1" ht="20.100000000000001" customHeight="1">
      <c r="A14" s="252" t="s">
        <v>1507</v>
      </c>
      <c r="B14" s="138">
        <v>57</v>
      </c>
      <c r="C14" s="138">
        <v>100</v>
      </c>
      <c r="D14" s="127">
        <f t="shared" si="0"/>
        <v>175.44</v>
      </c>
      <c r="E14" s="252" t="s">
        <v>313</v>
      </c>
      <c r="F14" s="126">
        <f>SUM(F15:F16)</f>
        <v>0</v>
      </c>
      <c r="G14" s="126">
        <f>SUM(G15:G16)</f>
        <v>0</v>
      </c>
      <c r="H14" s="254">
        <f t="shared" si="1"/>
        <v>0</v>
      </c>
      <c r="I14" s="255"/>
    </row>
    <row r="15" spans="1:9" s="133" customFormat="1" ht="20.100000000000001" customHeight="1">
      <c r="A15" s="252" t="s">
        <v>1508</v>
      </c>
      <c r="B15" s="138"/>
      <c r="C15" s="138">
        <v>80</v>
      </c>
      <c r="D15" s="127">
        <f t="shared" si="0"/>
        <v>0</v>
      </c>
      <c r="E15" s="252" t="s">
        <v>314</v>
      </c>
      <c r="F15" s="257"/>
      <c r="G15" s="257"/>
      <c r="H15" s="254">
        <f t="shared" si="1"/>
        <v>0</v>
      </c>
      <c r="I15" s="255"/>
    </row>
    <row r="16" spans="1:9" s="133" customFormat="1" ht="20.100000000000001" customHeight="1">
      <c r="A16" s="252" t="s">
        <v>1509</v>
      </c>
      <c r="B16" s="138"/>
      <c r="C16" s="138"/>
      <c r="D16" s="127">
        <f t="shared" si="0"/>
        <v>0</v>
      </c>
      <c r="E16" s="252" t="s">
        <v>315</v>
      </c>
      <c r="F16" s="257"/>
      <c r="G16" s="257"/>
      <c r="H16" s="254">
        <f t="shared" si="1"/>
        <v>0</v>
      </c>
      <c r="I16" s="255"/>
    </row>
    <row r="17" spans="1:9" s="133" customFormat="1" ht="20.100000000000001" customHeight="1">
      <c r="A17" s="252" t="s">
        <v>1510</v>
      </c>
      <c r="B17" s="138"/>
      <c r="C17" s="138"/>
      <c r="D17" s="127">
        <f t="shared" si="0"/>
        <v>0</v>
      </c>
      <c r="E17" s="252" t="s">
        <v>316</v>
      </c>
      <c r="F17" s="126">
        <f>SUM(F18:F26)</f>
        <v>80052</v>
      </c>
      <c r="G17" s="126">
        <f>SUM(G18:G26)</f>
        <v>72171</v>
      </c>
      <c r="H17" s="254">
        <f t="shared" si="1"/>
        <v>90.16</v>
      </c>
      <c r="I17" s="255"/>
    </row>
    <row r="18" spans="1:9" s="133" customFormat="1" ht="20.100000000000001" customHeight="1">
      <c r="A18" s="252" t="s">
        <v>1511</v>
      </c>
      <c r="B18" s="138"/>
      <c r="C18" s="138"/>
      <c r="D18" s="127">
        <f t="shared" si="0"/>
        <v>0</v>
      </c>
      <c r="E18" s="252" t="s">
        <v>1512</v>
      </c>
      <c r="F18" s="257">
        <v>61022</v>
      </c>
      <c r="G18" s="257">
        <v>67628</v>
      </c>
      <c r="H18" s="254">
        <f t="shared" si="1"/>
        <v>110.83</v>
      </c>
      <c r="I18" s="255"/>
    </row>
    <row r="19" spans="1:9" s="133" customFormat="1" ht="20.100000000000001" customHeight="1">
      <c r="A19" s="252" t="s">
        <v>1513</v>
      </c>
      <c r="B19" s="138"/>
      <c r="C19" s="138"/>
      <c r="D19" s="127">
        <f t="shared" si="0"/>
        <v>0</v>
      </c>
      <c r="E19" s="252" t="s">
        <v>1514</v>
      </c>
      <c r="F19" s="260"/>
      <c r="G19" s="260">
        <v>2081</v>
      </c>
      <c r="H19" s="254">
        <f t="shared" si="1"/>
        <v>0</v>
      </c>
      <c r="I19" s="255"/>
    </row>
    <row r="20" spans="1:9" s="133" customFormat="1" ht="20.100000000000001" customHeight="1">
      <c r="A20" s="252" t="s">
        <v>1515</v>
      </c>
      <c r="B20" s="138"/>
      <c r="C20" s="138"/>
      <c r="D20" s="127">
        <f t="shared" si="0"/>
        <v>0</v>
      </c>
      <c r="E20" s="252" t="s">
        <v>2017</v>
      </c>
      <c r="F20" s="257">
        <v>824</v>
      </c>
      <c r="G20" s="257">
        <v>527</v>
      </c>
      <c r="H20" s="254">
        <f t="shared" si="1"/>
        <v>63.96</v>
      </c>
      <c r="I20" s="255"/>
    </row>
    <row r="21" spans="1:9" s="133" customFormat="1" ht="20.100000000000001" customHeight="1">
      <c r="A21" s="181" t="s">
        <v>1516</v>
      </c>
      <c r="B21" s="125">
        <v>126</v>
      </c>
      <c r="C21" s="125">
        <v>200</v>
      </c>
      <c r="D21" s="127">
        <f t="shared" si="0"/>
        <v>158.72999999999999</v>
      </c>
      <c r="E21" s="252" t="s">
        <v>2018</v>
      </c>
      <c r="F21" s="257"/>
      <c r="G21" s="257">
        <v>84</v>
      </c>
      <c r="H21" s="254">
        <f t="shared" si="1"/>
        <v>0</v>
      </c>
      <c r="I21" s="255"/>
    </row>
    <row r="22" spans="1:9" s="133" customFormat="1" ht="20.100000000000001" customHeight="1">
      <c r="A22" s="181" t="s">
        <v>1518</v>
      </c>
      <c r="B22" s="125"/>
      <c r="C22" s="125">
        <v>1851</v>
      </c>
      <c r="D22" s="127">
        <f t="shared" si="0"/>
        <v>0</v>
      </c>
      <c r="E22" s="252" t="s">
        <v>2019</v>
      </c>
      <c r="F22" s="257"/>
      <c r="G22" s="257"/>
      <c r="H22" s="254">
        <f t="shared" si="1"/>
        <v>0</v>
      </c>
      <c r="I22" s="255"/>
    </row>
    <row r="23" spans="1:9" ht="20.100000000000001" customHeight="1">
      <c r="A23" s="261"/>
      <c r="B23" s="125"/>
      <c r="C23" s="125"/>
      <c r="D23" s="125"/>
      <c r="E23" s="252" t="s">
        <v>2020</v>
      </c>
      <c r="F23" s="130">
        <v>10206</v>
      </c>
      <c r="G23" s="130">
        <v>1851</v>
      </c>
      <c r="H23" s="254">
        <f t="shared" si="1"/>
        <v>18.14</v>
      </c>
      <c r="I23" s="255"/>
    </row>
    <row r="24" spans="1:9" ht="20.100000000000001" customHeight="1">
      <c r="A24" s="181"/>
      <c r="B24" s="125"/>
      <c r="C24" s="125"/>
      <c r="D24" s="125"/>
      <c r="E24" s="252" t="s">
        <v>2021</v>
      </c>
      <c r="F24" s="130">
        <v>8000</v>
      </c>
      <c r="G24" s="130"/>
      <c r="H24" s="254">
        <f t="shared" si="1"/>
        <v>0</v>
      </c>
      <c r="I24" s="255"/>
    </row>
    <row r="25" spans="1:9" ht="20.100000000000001" customHeight="1">
      <c r="A25" s="125"/>
      <c r="B25" s="125"/>
      <c r="C25" s="125"/>
      <c r="D25" s="125"/>
      <c r="E25" s="252" t="s">
        <v>2022</v>
      </c>
      <c r="F25" s="262"/>
      <c r="G25" s="262"/>
      <c r="H25" s="254">
        <f t="shared" si="1"/>
        <v>0</v>
      </c>
      <c r="I25" s="255"/>
    </row>
    <row r="26" spans="1:9" ht="20.100000000000001" customHeight="1">
      <c r="A26" s="125"/>
      <c r="B26" s="125"/>
      <c r="C26" s="125"/>
      <c r="D26" s="125"/>
      <c r="E26" s="252" t="s">
        <v>2023</v>
      </c>
      <c r="F26" s="262"/>
      <c r="G26" s="262"/>
      <c r="H26" s="254">
        <f t="shared" si="1"/>
        <v>0</v>
      </c>
      <c r="I26" s="255"/>
    </row>
    <row r="27" spans="1:9" ht="20.100000000000001" customHeight="1">
      <c r="A27" s="125"/>
      <c r="B27" s="125"/>
      <c r="C27" s="125"/>
      <c r="D27" s="125"/>
      <c r="E27" s="252" t="s">
        <v>2024</v>
      </c>
      <c r="F27" s="262"/>
      <c r="G27" s="262"/>
      <c r="H27" s="254"/>
      <c r="I27" s="255"/>
    </row>
    <row r="28" spans="1:9" ht="20.100000000000001" customHeight="1">
      <c r="A28" s="263"/>
      <c r="B28" s="125"/>
      <c r="C28" s="125"/>
      <c r="D28" s="125"/>
      <c r="E28" s="252" t="s">
        <v>317</v>
      </c>
      <c r="F28" s="264">
        <f>SUM(F29:F33)</f>
        <v>12</v>
      </c>
      <c r="G28" s="264">
        <f>SUM(G29:G33)</f>
        <v>940</v>
      </c>
      <c r="H28" s="254">
        <f t="shared" si="1"/>
        <v>7833.33</v>
      </c>
      <c r="I28" s="255"/>
    </row>
    <row r="29" spans="1:9" ht="20.100000000000001" customHeight="1">
      <c r="A29" s="263"/>
      <c r="B29" s="125"/>
      <c r="C29" s="125"/>
      <c r="D29" s="125"/>
      <c r="E29" s="252" t="s">
        <v>2025</v>
      </c>
      <c r="F29" s="262">
        <v>12</v>
      </c>
      <c r="G29" s="262">
        <v>204</v>
      </c>
      <c r="H29" s="254">
        <f t="shared" si="1"/>
        <v>1700</v>
      </c>
      <c r="I29" s="255"/>
    </row>
    <row r="30" spans="1:9" ht="20.100000000000001" customHeight="1">
      <c r="A30" s="263"/>
      <c r="B30" s="125"/>
      <c r="C30" s="125"/>
      <c r="D30" s="125"/>
      <c r="E30" s="265" t="s">
        <v>318</v>
      </c>
      <c r="F30" s="262"/>
      <c r="G30" s="262"/>
      <c r="H30" s="254">
        <f t="shared" si="1"/>
        <v>0</v>
      </c>
      <c r="I30" s="266"/>
    </row>
    <row r="31" spans="1:9" ht="20.100000000000001" customHeight="1">
      <c r="A31" s="263"/>
      <c r="B31" s="125"/>
      <c r="C31" s="125"/>
      <c r="D31" s="125"/>
      <c r="E31" s="265" t="s">
        <v>2026</v>
      </c>
      <c r="F31" s="262"/>
      <c r="G31" s="262">
        <v>736</v>
      </c>
      <c r="H31" s="254">
        <f t="shared" si="1"/>
        <v>0</v>
      </c>
      <c r="I31" s="266"/>
    </row>
    <row r="32" spans="1:9" ht="20.100000000000001" customHeight="1">
      <c r="A32" s="263"/>
      <c r="B32" s="125"/>
      <c r="C32" s="125"/>
      <c r="D32" s="125"/>
      <c r="E32" s="117" t="s">
        <v>2027</v>
      </c>
      <c r="F32" s="262"/>
      <c r="G32" s="262"/>
      <c r="H32" s="254">
        <f t="shared" si="1"/>
        <v>0</v>
      </c>
      <c r="I32" s="267"/>
    </row>
    <row r="33" spans="1:9" ht="20.100000000000001" customHeight="1">
      <c r="A33" s="263"/>
      <c r="B33" s="125"/>
      <c r="C33" s="125"/>
      <c r="D33" s="125"/>
      <c r="E33" s="117" t="s">
        <v>2028</v>
      </c>
      <c r="F33" s="262"/>
      <c r="G33" s="262"/>
      <c r="H33" s="254">
        <f t="shared" si="1"/>
        <v>0</v>
      </c>
      <c r="I33" s="267"/>
    </row>
    <row r="34" spans="1:9" ht="20.100000000000001" customHeight="1">
      <c r="A34" s="263"/>
      <c r="B34" s="125"/>
      <c r="C34" s="125"/>
      <c r="D34" s="125"/>
      <c r="E34" s="263" t="s">
        <v>319</v>
      </c>
      <c r="F34" s="264">
        <f>SUM(F35:F44)</f>
        <v>0</v>
      </c>
      <c r="G34" s="264">
        <f>SUM(G35:G44)</f>
        <v>0</v>
      </c>
      <c r="H34" s="254">
        <f t="shared" si="1"/>
        <v>0</v>
      </c>
      <c r="I34" s="268"/>
    </row>
    <row r="35" spans="1:9" ht="20.100000000000001" customHeight="1">
      <c r="A35" s="263"/>
      <c r="B35" s="125"/>
      <c r="C35" s="125"/>
      <c r="D35" s="125"/>
      <c r="E35" s="265" t="s">
        <v>2029</v>
      </c>
      <c r="F35" s="262"/>
      <c r="G35" s="262"/>
      <c r="H35" s="254">
        <f t="shared" si="1"/>
        <v>0</v>
      </c>
      <c r="I35" s="266"/>
    </row>
    <row r="36" spans="1:9" ht="20.100000000000001" customHeight="1">
      <c r="A36" s="263"/>
      <c r="B36" s="125"/>
      <c r="C36" s="125"/>
      <c r="D36" s="125"/>
      <c r="E36" s="265" t="s">
        <v>2030</v>
      </c>
      <c r="F36" s="262"/>
      <c r="G36" s="262"/>
      <c r="H36" s="254">
        <f t="shared" si="1"/>
        <v>0</v>
      </c>
      <c r="I36" s="266"/>
    </row>
    <row r="37" spans="1:9" ht="20.100000000000001" customHeight="1">
      <c r="A37" s="263"/>
      <c r="B37" s="125"/>
      <c r="C37" s="125"/>
      <c r="D37" s="125"/>
      <c r="E37" s="265" t="s">
        <v>2031</v>
      </c>
      <c r="F37" s="262"/>
      <c r="G37" s="262"/>
      <c r="H37" s="254">
        <f t="shared" si="1"/>
        <v>0</v>
      </c>
      <c r="I37" s="266"/>
    </row>
    <row r="38" spans="1:9" s="269" customFormat="1" ht="20.100000000000001" customHeight="1">
      <c r="A38" s="263"/>
      <c r="B38" s="125"/>
      <c r="C38" s="125"/>
      <c r="D38" s="125"/>
      <c r="E38" s="265" t="s">
        <v>320</v>
      </c>
      <c r="F38" s="262"/>
      <c r="G38" s="262"/>
      <c r="H38" s="254">
        <f t="shared" si="1"/>
        <v>0</v>
      </c>
      <c r="I38" s="266"/>
    </row>
    <row r="39" spans="1:9" ht="20.100000000000001" customHeight="1">
      <c r="A39" s="263"/>
      <c r="B39" s="125"/>
      <c r="C39" s="125"/>
      <c r="D39" s="125"/>
      <c r="E39" s="265" t="s">
        <v>321</v>
      </c>
      <c r="F39" s="262"/>
      <c r="G39" s="262"/>
      <c r="H39" s="254">
        <f t="shared" si="1"/>
        <v>0</v>
      </c>
      <c r="I39" s="266"/>
    </row>
    <row r="40" spans="1:9" ht="20.100000000000001" customHeight="1">
      <c r="A40" s="181"/>
      <c r="B40" s="125"/>
      <c r="C40" s="125"/>
      <c r="D40" s="125"/>
      <c r="E40" s="265" t="s">
        <v>322</v>
      </c>
      <c r="F40" s="262"/>
      <c r="G40" s="262"/>
      <c r="H40" s="254">
        <f t="shared" si="1"/>
        <v>0</v>
      </c>
      <c r="I40" s="266"/>
    </row>
    <row r="41" spans="1:9" ht="20.100000000000001" customHeight="1">
      <c r="A41" s="181"/>
      <c r="B41" s="125"/>
      <c r="C41" s="125"/>
      <c r="D41" s="125"/>
      <c r="E41" s="265" t="s">
        <v>2032</v>
      </c>
      <c r="F41" s="262"/>
      <c r="G41" s="262"/>
      <c r="H41" s="254">
        <f t="shared" si="1"/>
        <v>0</v>
      </c>
      <c r="I41" s="266"/>
    </row>
    <row r="42" spans="1:9" ht="20.100000000000001" customHeight="1">
      <c r="A42" s="181"/>
      <c r="B42" s="125"/>
      <c r="C42" s="125"/>
      <c r="D42" s="125"/>
      <c r="E42" s="265" t="s">
        <v>2033</v>
      </c>
      <c r="F42" s="262"/>
      <c r="G42" s="262"/>
      <c r="H42" s="254">
        <f t="shared" si="1"/>
        <v>0</v>
      </c>
      <c r="I42" s="266"/>
    </row>
    <row r="43" spans="1:9" ht="20.100000000000001" customHeight="1">
      <c r="A43" s="181"/>
      <c r="B43" s="213"/>
      <c r="C43" s="213"/>
      <c r="D43" s="213"/>
      <c r="E43" s="265" t="s">
        <v>2034</v>
      </c>
      <c r="F43" s="262"/>
      <c r="G43" s="262"/>
      <c r="H43" s="254">
        <f t="shared" si="1"/>
        <v>0</v>
      </c>
      <c r="I43" s="266"/>
    </row>
    <row r="44" spans="1:9" ht="20.100000000000001" customHeight="1">
      <c r="A44" s="181"/>
      <c r="B44" s="213"/>
      <c r="C44" s="213"/>
      <c r="D44" s="213"/>
      <c r="E44" s="265" t="s">
        <v>2035</v>
      </c>
      <c r="F44" s="262"/>
      <c r="G44" s="262"/>
      <c r="H44" s="254">
        <f t="shared" si="1"/>
        <v>0</v>
      </c>
      <c r="I44" s="266"/>
    </row>
    <row r="45" spans="1:9" ht="20.100000000000001" customHeight="1">
      <c r="A45" s="181"/>
      <c r="B45" s="213"/>
      <c r="C45" s="213"/>
      <c r="D45" s="213"/>
      <c r="E45" s="263" t="s">
        <v>1533</v>
      </c>
      <c r="F45" s="264">
        <f>F46</f>
        <v>0</v>
      </c>
      <c r="G45" s="264">
        <f>G46</f>
        <v>0</v>
      </c>
      <c r="H45" s="254">
        <f t="shared" si="1"/>
        <v>0</v>
      </c>
      <c r="I45" s="268"/>
    </row>
    <row r="46" spans="1:9" ht="20.100000000000001" customHeight="1">
      <c r="A46" s="181"/>
      <c r="B46" s="213"/>
      <c r="C46" s="213"/>
      <c r="D46" s="213"/>
      <c r="E46" s="265" t="s">
        <v>323</v>
      </c>
      <c r="F46" s="262"/>
      <c r="G46" s="262"/>
      <c r="H46" s="254">
        <f t="shared" si="1"/>
        <v>0</v>
      </c>
      <c r="I46" s="266"/>
    </row>
    <row r="47" spans="1:9" ht="20.100000000000001" customHeight="1">
      <c r="A47" s="181"/>
      <c r="B47" s="213"/>
      <c r="C47" s="213"/>
      <c r="D47" s="213"/>
      <c r="E47" s="263" t="s">
        <v>2036</v>
      </c>
      <c r="F47" s="264">
        <f>SUM(F48:F50)</f>
        <v>368</v>
      </c>
      <c r="G47" s="264">
        <f>SUM(G48:G50)</f>
        <v>1021</v>
      </c>
      <c r="H47" s="254">
        <f t="shared" si="1"/>
        <v>277.45</v>
      </c>
      <c r="I47" s="268"/>
    </row>
    <row r="48" spans="1:9" ht="20.100000000000001" customHeight="1">
      <c r="A48" s="131"/>
      <c r="B48" s="213"/>
      <c r="C48" s="213"/>
      <c r="D48" s="213"/>
      <c r="E48" s="265" t="s">
        <v>324</v>
      </c>
      <c r="F48" s="262">
        <v>70</v>
      </c>
      <c r="G48" s="262">
        <v>314</v>
      </c>
      <c r="H48" s="254">
        <f t="shared" si="1"/>
        <v>448.57</v>
      </c>
      <c r="I48" s="266"/>
    </row>
    <row r="49" spans="1:9" ht="20.100000000000001" customHeight="1">
      <c r="A49" s="131"/>
      <c r="B49" s="213"/>
      <c r="C49" s="213"/>
      <c r="D49" s="213"/>
      <c r="E49" s="265" t="s">
        <v>325</v>
      </c>
      <c r="F49" s="262"/>
      <c r="G49" s="262"/>
      <c r="H49" s="254">
        <f t="shared" si="1"/>
        <v>0</v>
      </c>
      <c r="I49" s="266"/>
    </row>
    <row r="50" spans="1:9" ht="20.100000000000001" customHeight="1">
      <c r="A50" s="131"/>
      <c r="B50" s="213"/>
      <c r="C50" s="213"/>
      <c r="D50" s="213"/>
      <c r="E50" s="265" t="s">
        <v>2037</v>
      </c>
      <c r="F50" s="270">
        <v>298</v>
      </c>
      <c r="G50" s="270">
        <v>707</v>
      </c>
      <c r="H50" s="254">
        <f t="shared" si="1"/>
        <v>237.25</v>
      </c>
      <c r="I50" s="266"/>
    </row>
    <row r="51" spans="1:9" ht="20.100000000000001" customHeight="1">
      <c r="A51" s="131"/>
      <c r="B51" s="213"/>
      <c r="C51" s="213"/>
      <c r="D51" s="213"/>
      <c r="E51" s="263" t="s">
        <v>2038</v>
      </c>
      <c r="F51" s="262">
        <v>3968</v>
      </c>
      <c r="G51" s="262">
        <v>4745</v>
      </c>
      <c r="H51" s="254">
        <f t="shared" si="1"/>
        <v>119.58</v>
      </c>
      <c r="I51" s="268"/>
    </row>
    <row r="52" spans="1:9" ht="20.100000000000001" customHeight="1">
      <c r="A52" s="131"/>
      <c r="B52" s="213"/>
      <c r="C52" s="213"/>
      <c r="D52" s="213"/>
      <c r="E52" s="263" t="s">
        <v>2039</v>
      </c>
      <c r="F52" s="262">
        <v>30</v>
      </c>
      <c r="G52" s="262"/>
      <c r="H52" s="254">
        <f t="shared" si="1"/>
        <v>0</v>
      </c>
      <c r="I52" s="268"/>
    </row>
    <row r="53" spans="1:9" ht="20.100000000000001" customHeight="1">
      <c r="A53" s="131"/>
      <c r="B53" s="213"/>
      <c r="C53" s="213"/>
      <c r="D53" s="213"/>
      <c r="E53" s="263"/>
      <c r="F53" s="271"/>
      <c r="G53" s="271"/>
      <c r="H53" s="272"/>
    </row>
    <row r="54" spans="1:9" ht="20.100000000000001" customHeight="1">
      <c r="A54" s="131"/>
      <c r="B54" s="213"/>
      <c r="C54" s="213"/>
      <c r="D54" s="213"/>
      <c r="E54" s="263"/>
      <c r="F54" s="270"/>
      <c r="G54" s="270"/>
      <c r="H54" s="272"/>
    </row>
    <row r="55" spans="1:9" ht="20.100000000000001" customHeight="1">
      <c r="A55" s="131"/>
      <c r="B55" s="213"/>
      <c r="C55" s="213"/>
      <c r="D55" s="213"/>
      <c r="E55" s="263"/>
      <c r="F55" s="262"/>
      <c r="G55" s="262"/>
      <c r="H55" s="272"/>
    </row>
    <row r="56" spans="1:9" ht="20.100000000000001" customHeight="1">
      <c r="A56" s="131"/>
      <c r="B56" s="213"/>
      <c r="C56" s="213"/>
      <c r="D56" s="213"/>
      <c r="E56" s="263"/>
      <c r="F56" s="262"/>
      <c r="G56" s="262"/>
      <c r="H56" s="272"/>
    </row>
    <row r="57" spans="1:9" ht="20.100000000000001" customHeight="1">
      <c r="A57" s="131"/>
      <c r="B57" s="213"/>
      <c r="C57" s="213"/>
      <c r="D57" s="213"/>
      <c r="E57" s="263"/>
      <c r="F57" s="262"/>
      <c r="G57" s="262"/>
      <c r="H57" s="272"/>
    </row>
    <row r="58" spans="1:9" ht="20.100000000000001" customHeight="1">
      <c r="A58" s="131"/>
      <c r="B58" s="213"/>
      <c r="C58" s="213"/>
      <c r="D58" s="213"/>
      <c r="E58" s="263"/>
      <c r="F58" s="262"/>
      <c r="G58" s="262"/>
      <c r="H58" s="272"/>
    </row>
    <row r="59" spans="1:9" ht="20.100000000000001" customHeight="1">
      <c r="A59" s="131"/>
      <c r="B59" s="213"/>
      <c r="C59" s="213"/>
      <c r="D59" s="213"/>
      <c r="E59" s="263"/>
      <c r="F59" s="262"/>
      <c r="G59" s="262"/>
      <c r="H59" s="272"/>
    </row>
    <row r="60" spans="1:9" ht="20.100000000000001" customHeight="1">
      <c r="A60" s="131"/>
      <c r="B60" s="213"/>
      <c r="C60" s="213"/>
      <c r="D60" s="213"/>
      <c r="E60" s="263"/>
      <c r="F60" s="262"/>
      <c r="G60" s="262"/>
      <c r="H60" s="272"/>
    </row>
    <row r="61" spans="1:9" ht="20.100000000000001" customHeight="1">
      <c r="A61" s="131"/>
      <c r="B61" s="213"/>
      <c r="C61" s="213"/>
      <c r="D61" s="213"/>
      <c r="E61" s="131"/>
      <c r="F61" s="262"/>
      <c r="G61" s="262"/>
      <c r="H61" s="272"/>
    </row>
    <row r="62" spans="1:9" ht="20.100000000000001" customHeight="1">
      <c r="A62" s="131" t="s">
        <v>39</v>
      </c>
      <c r="B62" s="156">
        <f>SUM(B6:B22)</f>
        <v>73080</v>
      </c>
      <c r="C62" s="156">
        <f>SUM(C6:C22)</f>
        <v>83731</v>
      </c>
      <c r="D62" s="156">
        <f t="shared" ref="D62:D73" si="2">ROUND(IF(B62=0,0,C62/B62*100),2)</f>
        <v>114.57</v>
      </c>
      <c r="E62" s="131" t="s">
        <v>165</v>
      </c>
      <c r="F62" s="264">
        <f>F6+F10+F14+F17+F28+F34+F45+F47+F51+F52</f>
        <v>84901</v>
      </c>
      <c r="G62" s="264">
        <f>G6+G10+G14+G17+G28+G34+G45+G47+G51+G52</f>
        <v>79071</v>
      </c>
      <c r="H62" s="254">
        <f t="shared" si="1"/>
        <v>93.13</v>
      </c>
    </row>
    <row r="63" spans="1:9" ht="20.100000000000001" customHeight="1">
      <c r="A63" s="273" t="s">
        <v>171</v>
      </c>
      <c r="B63" s="156">
        <f>B64+B67+B68+B70+B71</f>
        <v>28787</v>
      </c>
      <c r="C63" s="156">
        <f>C64+C67+C68+C70+C71</f>
        <v>6935</v>
      </c>
      <c r="D63" s="156">
        <f t="shared" si="2"/>
        <v>24.09</v>
      </c>
      <c r="E63" s="273" t="s">
        <v>172</v>
      </c>
      <c r="F63" s="264">
        <f>F64+F67+F68+F69+F70</f>
        <v>16966</v>
      </c>
      <c r="G63" s="264">
        <f>G64+G67+G68+G69+G70</f>
        <v>11595</v>
      </c>
      <c r="H63" s="254">
        <f t="shared" si="1"/>
        <v>68.34</v>
      </c>
      <c r="I63" s="274"/>
    </row>
    <row r="64" spans="1:9" ht="20.100000000000001" customHeight="1">
      <c r="A64" s="125" t="s">
        <v>326</v>
      </c>
      <c r="B64" s="156">
        <f>SUM(B65:B66)</f>
        <v>375</v>
      </c>
      <c r="C64" s="156">
        <f>SUM(C65:C66)</f>
        <v>245</v>
      </c>
      <c r="D64" s="156">
        <f t="shared" si="2"/>
        <v>65.33</v>
      </c>
      <c r="E64" s="125" t="s">
        <v>327</v>
      </c>
      <c r="F64" s="264">
        <f>SUM(F65:F66)</f>
        <v>1409</v>
      </c>
      <c r="G64" s="264">
        <f>SUM(G65:G66)</f>
        <v>1409</v>
      </c>
      <c r="H64" s="254">
        <f t="shared" si="1"/>
        <v>100</v>
      </c>
      <c r="I64" s="275"/>
    </row>
    <row r="65" spans="1:10" ht="20.100000000000001" customHeight="1">
      <c r="A65" s="125" t="s">
        <v>328</v>
      </c>
      <c r="B65" s="213">
        <v>375</v>
      </c>
      <c r="C65" s="213">
        <v>245</v>
      </c>
      <c r="D65" s="156">
        <f t="shared" si="2"/>
        <v>65.33</v>
      </c>
      <c r="E65" s="125" t="s">
        <v>329</v>
      </c>
      <c r="F65" s="262"/>
      <c r="G65" s="262"/>
      <c r="H65" s="254">
        <f t="shared" si="1"/>
        <v>0</v>
      </c>
      <c r="I65" s="275"/>
    </row>
    <row r="66" spans="1:10" ht="20.100000000000001" customHeight="1">
      <c r="A66" s="125" t="s">
        <v>330</v>
      </c>
      <c r="B66" s="213"/>
      <c r="C66" s="213"/>
      <c r="D66" s="156">
        <f t="shared" si="2"/>
        <v>0</v>
      </c>
      <c r="E66" s="125" t="s">
        <v>331</v>
      </c>
      <c r="F66" s="262">
        <v>1409</v>
      </c>
      <c r="G66" s="262">
        <v>1409</v>
      </c>
      <c r="H66" s="254">
        <f t="shared" si="1"/>
        <v>100</v>
      </c>
      <c r="I66" s="275"/>
    </row>
    <row r="67" spans="1:10" ht="20.100000000000001" customHeight="1">
      <c r="A67" s="125" t="s">
        <v>208</v>
      </c>
      <c r="B67" s="213">
        <v>1907</v>
      </c>
      <c r="C67" s="213">
        <v>6690</v>
      </c>
      <c r="D67" s="156">
        <f t="shared" si="2"/>
        <v>350.81</v>
      </c>
      <c r="E67" s="125" t="s">
        <v>332</v>
      </c>
      <c r="F67" s="262"/>
      <c r="G67" s="262"/>
      <c r="H67" s="254">
        <f t="shared" si="1"/>
        <v>0</v>
      </c>
      <c r="I67" s="275"/>
    </row>
    <row r="68" spans="1:10" ht="20.100000000000001" customHeight="1">
      <c r="A68" s="125" t="s">
        <v>210</v>
      </c>
      <c r="B68" s="213"/>
      <c r="C68" s="213"/>
      <c r="D68" s="156">
        <f t="shared" si="2"/>
        <v>0</v>
      </c>
      <c r="E68" s="125" t="s">
        <v>333</v>
      </c>
      <c r="F68" s="262">
        <v>6690</v>
      </c>
      <c r="G68" s="262"/>
      <c r="H68" s="254">
        <f t="shared" si="1"/>
        <v>0</v>
      </c>
      <c r="I68" s="275"/>
    </row>
    <row r="69" spans="1:10" ht="20.100000000000001" customHeight="1">
      <c r="A69" s="125" t="s">
        <v>334</v>
      </c>
      <c r="B69" s="213"/>
      <c r="C69" s="213"/>
      <c r="D69" s="156">
        <f t="shared" si="2"/>
        <v>0</v>
      </c>
      <c r="E69" s="174" t="s">
        <v>2040</v>
      </c>
      <c r="F69" s="262">
        <v>8867</v>
      </c>
      <c r="G69" s="262">
        <v>10186</v>
      </c>
      <c r="H69" s="254">
        <f t="shared" si="1"/>
        <v>114.88</v>
      </c>
      <c r="I69" s="276"/>
    </row>
    <row r="70" spans="1:10" ht="20.100000000000001" customHeight="1">
      <c r="A70" s="174" t="s">
        <v>335</v>
      </c>
      <c r="B70" s="213"/>
      <c r="C70" s="213"/>
      <c r="D70" s="156">
        <f t="shared" si="2"/>
        <v>0</v>
      </c>
      <c r="E70" s="174" t="s">
        <v>2041</v>
      </c>
      <c r="F70" s="262"/>
      <c r="G70" s="262"/>
      <c r="H70" s="254">
        <f t="shared" si="1"/>
        <v>0</v>
      </c>
      <c r="I70" s="276"/>
    </row>
    <row r="71" spans="1:10" ht="20.100000000000001" customHeight="1">
      <c r="A71" s="174" t="s">
        <v>1537</v>
      </c>
      <c r="B71" s="213">
        <v>26505</v>
      </c>
      <c r="C71" s="213"/>
      <c r="D71" s="156">
        <f t="shared" si="2"/>
        <v>0</v>
      </c>
      <c r="E71" s="174"/>
      <c r="F71" s="262"/>
      <c r="G71" s="262"/>
      <c r="H71" s="272"/>
      <c r="I71" s="276"/>
    </row>
    <row r="72" spans="1:10" ht="20.100000000000001" customHeight="1">
      <c r="A72" s="174"/>
      <c r="B72" s="213"/>
      <c r="C72" s="213"/>
      <c r="D72" s="157"/>
      <c r="E72" s="174"/>
      <c r="F72" s="262"/>
      <c r="G72" s="262"/>
      <c r="H72" s="272"/>
    </row>
    <row r="73" spans="1:10" ht="20.100000000000001" customHeight="1">
      <c r="A73" s="131" t="s">
        <v>214</v>
      </c>
      <c r="B73" s="156">
        <f>B62+B63</f>
        <v>101867</v>
      </c>
      <c r="C73" s="156">
        <f>C62+C63</f>
        <v>90666</v>
      </c>
      <c r="D73" s="156">
        <f t="shared" si="2"/>
        <v>89</v>
      </c>
      <c r="E73" s="131" t="s">
        <v>215</v>
      </c>
      <c r="F73" s="264">
        <f>F62+F63</f>
        <v>101867</v>
      </c>
      <c r="G73" s="264">
        <f>G62+G63</f>
        <v>90666</v>
      </c>
      <c r="H73" s="254">
        <f>ROUND(IF(F73=0,0,G73/F73*100),2)</f>
        <v>89</v>
      </c>
      <c r="I73" s="251" t="str">
        <f>IF(B73=F73,"正确","错误")</f>
        <v>正确</v>
      </c>
      <c r="J73" s="207" t="str">
        <f>IF(C73=G73,"正确","错误")</f>
        <v>正确</v>
      </c>
    </row>
    <row r="74" spans="1:10" ht="20.100000000000001" customHeight="1"/>
  </sheetData>
  <mergeCells count="3">
    <mergeCell ref="A2:H2"/>
    <mergeCell ref="A4:D4"/>
    <mergeCell ref="E4:H4"/>
  </mergeCells>
  <phoneticPr fontId="13" type="noConversion"/>
  <printOptions horizontalCentered="1"/>
  <pageMargins left="0.47244094488188981" right="0.47244094488188981" top="0.39370078740157483" bottom="0.27559055118110237" header="0.11811023622047245" footer="0.11811023622047245"/>
  <pageSetup paperSize="9" scale="65" orientation="landscape" r:id="rId1"/>
</worksheet>
</file>

<file path=xl/worksheets/sheet13.xml><?xml version="1.0" encoding="utf-8"?>
<worksheet xmlns="http://schemas.openxmlformats.org/spreadsheetml/2006/main" xmlns:r="http://schemas.openxmlformats.org/officeDocument/2006/relationships">
  <dimension ref="A1:G319"/>
  <sheetViews>
    <sheetView showGridLines="0" showZeros="0" topLeftCell="B1" workbookViewId="0">
      <pane ySplit="5" topLeftCell="A244" activePane="bottomLeft" state="frozen"/>
      <selection activeCell="A3" sqref="A3"/>
      <selection pane="bottomLeft" activeCell="F257" sqref="F257"/>
    </sheetView>
  </sheetViews>
  <sheetFormatPr defaultRowHeight="14.25"/>
  <cols>
    <col min="1" max="1" width="51" style="277" customWidth="1"/>
    <col min="2" max="2" width="13.75" style="277" customWidth="1"/>
    <col min="3" max="3" width="63.75" style="277" customWidth="1"/>
    <col min="4" max="4" width="15.625" style="277" customWidth="1"/>
    <col min="5" max="5" width="10.75" style="277" customWidth="1"/>
    <col min="6" max="6" width="9.875" style="277" customWidth="1"/>
    <col min="7" max="256" width="9" style="277"/>
    <col min="257" max="257" width="51" style="277" customWidth="1"/>
    <col min="258" max="258" width="13.75" style="277" customWidth="1"/>
    <col min="259" max="259" width="63.75" style="277" customWidth="1"/>
    <col min="260" max="260" width="15.625" style="277" customWidth="1"/>
    <col min="261" max="261" width="10.75" style="277" customWidth="1"/>
    <col min="262" max="262" width="9.875" style="277" customWidth="1"/>
    <col min="263" max="512" width="9" style="277"/>
    <col min="513" max="513" width="51" style="277" customWidth="1"/>
    <col min="514" max="514" width="13.75" style="277" customWidth="1"/>
    <col min="515" max="515" width="63.75" style="277" customWidth="1"/>
    <col min="516" max="516" width="15.625" style="277" customWidth="1"/>
    <col min="517" max="517" width="10.75" style="277" customWidth="1"/>
    <col min="518" max="518" width="9.875" style="277" customWidth="1"/>
    <col min="519" max="768" width="9" style="277"/>
    <col min="769" max="769" width="51" style="277" customWidth="1"/>
    <col min="770" max="770" width="13.75" style="277" customWidth="1"/>
    <col min="771" max="771" width="63.75" style="277" customWidth="1"/>
    <col min="772" max="772" width="15.625" style="277" customWidth="1"/>
    <col min="773" max="773" width="10.75" style="277" customWidth="1"/>
    <col min="774" max="774" width="9.875" style="277" customWidth="1"/>
    <col min="775" max="1024" width="9" style="277"/>
    <col min="1025" max="1025" width="51" style="277" customWidth="1"/>
    <col min="1026" max="1026" width="13.75" style="277" customWidth="1"/>
    <col min="1027" max="1027" width="63.75" style="277" customWidth="1"/>
    <col min="1028" max="1028" width="15.625" style="277" customWidth="1"/>
    <col min="1029" max="1029" width="10.75" style="277" customWidth="1"/>
    <col min="1030" max="1030" width="9.875" style="277" customWidth="1"/>
    <col min="1031" max="1280" width="9" style="277"/>
    <col min="1281" max="1281" width="51" style="277" customWidth="1"/>
    <col min="1282" max="1282" width="13.75" style="277" customWidth="1"/>
    <col min="1283" max="1283" width="63.75" style="277" customWidth="1"/>
    <col min="1284" max="1284" width="15.625" style="277" customWidth="1"/>
    <col min="1285" max="1285" width="10.75" style="277" customWidth="1"/>
    <col min="1286" max="1286" width="9.875" style="277" customWidth="1"/>
    <col min="1287" max="1536" width="9" style="277"/>
    <col min="1537" max="1537" width="51" style="277" customWidth="1"/>
    <col min="1538" max="1538" width="13.75" style="277" customWidth="1"/>
    <col min="1539" max="1539" width="63.75" style="277" customWidth="1"/>
    <col min="1540" max="1540" width="15.625" style="277" customWidth="1"/>
    <col min="1541" max="1541" width="10.75" style="277" customWidth="1"/>
    <col min="1542" max="1542" width="9.875" style="277" customWidth="1"/>
    <col min="1543" max="1792" width="9" style="277"/>
    <col min="1793" max="1793" width="51" style="277" customWidth="1"/>
    <col min="1794" max="1794" width="13.75" style="277" customWidth="1"/>
    <col min="1795" max="1795" width="63.75" style="277" customWidth="1"/>
    <col min="1796" max="1796" width="15.625" style="277" customWidth="1"/>
    <col min="1797" max="1797" width="10.75" style="277" customWidth="1"/>
    <col min="1798" max="1798" width="9.875" style="277" customWidth="1"/>
    <col min="1799" max="2048" width="9" style="277"/>
    <col min="2049" max="2049" width="51" style="277" customWidth="1"/>
    <col min="2050" max="2050" width="13.75" style="277" customWidth="1"/>
    <col min="2051" max="2051" width="63.75" style="277" customWidth="1"/>
    <col min="2052" max="2052" width="15.625" style="277" customWidth="1"/>
    <col min="2053" max="2053" width="10.75" style="277" customWidth="1"/>
    <col min="2054" max="2054" width="9.875" style="277" customWidth="1"/>
    <col min="2055" max="2304" width="9" style="277"/>
    <col min="2305" max="2305" width="51" style="277" customWidth="1"/>
    <col min="2306" max="2306" width="13.75" style="277" customWidth="1"/>
    <col min="2307" max="2307" width="63.75" style="277" customWidth="1"/>
    <col min="2308" max="2308" width="15.625" style="277" customWidth="1"/>
    <col min="2309" max="2309" width="10.75" style="277" customWidth="1"/>
    <col min="2310" max="2310" width="9.875" style="277" customWidth="1"/>
    <col min="2311" max="2560" width="9" style="277"/>
    <col min="2561" max="2561" width="51" style="277" customWidth="1"/>
    <col min="2562" max="2562" width="13.75" style="277" customWidth="1"/>
    <col min="2563" max="2563" width="63.75" style="277" customWidth="1"/>
    <col min="2564" max="2564" width="15.625" style="277" customWidth="1"/>
    <col min="2565" max="2565" width="10.75" style="277" customWidth="1"/>
    <col min="2566" max="2566" width="9.875" style="277" customWidth="1"/>
    <col min="2567" max="2816" width="9" style="277"/>
    <col min="2817" max="2817" width="51" style="277" customWidth="1"/>
    <col min="2818" max="2818" width="13.75" style="277" customWidth="1"/>
    <col min="2819" max="2819" width="63.75" style="277" customWidth="1"/>
    <col min="2820" max="2820" width="15.625" style="277" customWidth="1"/>
    <col min="2821" max="2821" width="10.75" style="277" customWidth="1"/>
    <col min="2822" max="2822" width="9.875" style="277" customWidth="1"/>
    <col min="2823" max="3072" width="9" style="277"/>
    <col min="3073" max="3073" width="51" style="277" customWidth="1"/>
    <col min="3074" max="3074" width="13.75" style="277" customWidth="1"/>
    <col min="3075" max="3075" width="63.75" style="277" customWidth="1"/>
    <col min="3076" max="3076" width="15.625" style="277" customWidth="1"/>
    <col min="3077" max="3077" width="10.75" style="277" customWidth="1"/>
    <col min="3078" max="3078" width="9.875" style="277" customWidth="1"/>
    <col min="3079" max="3328" width="9" style="277"/>
    <col min="3329" max="3329" width="51" style="277" customWidth="1"/>
    <col min="3330" max="3330" width="13.75" style="277" customWidth="1"/>
    <col min="3331" max="3331" width="63.75" style="277" customWidth="1"/>
    <col min="3332" max="3332" width="15.625" style="277" customWidth="1"/>
    <col min="3333" max="3333" width="10.75" style="277" customWidth="1"/>
    <col min="3334" max="3334" width="9.875" style="277" customWidth="1"/>
    <col min="3335" max="3584" width="9" style="277"/>
    <col min="3585" max="3585" width="51" style="277" customWidth="1"/>
    <col min="3586" max="3586" width="13.75" style="277" customWidth="1"/>
    <col min="3587" max="3587" width="63.75" style="277" customWidth="1"/>
    <col min="3588" max="3588" width="15.625" style="277" customWidth="1"/>
    <col min="3589" max="3589" width="10.75" style="277" customWidth="1"/>
    <col min="3590" max="3590" width="9.875" style="277" customWidth="1"/>
    <col min="3591" max="3840" width="9" style="277"/>
    <col min="3841" max="3841" width="51" style="277" customWidth="1"/>
    <col min="3842" max="3842" width="13.75" style="277" customWidth="1"/>
    <col min="3843" max="3843" width="63.75" style="277" customWidth="1"/>
    <col min="3844" max="3844" width="15.625" style="277" customWidth="1"/>
    <col min="3845" max="3845" width="10.75" style="277" customWidth="1"/>
    <col min="3846" max="3846" width="9.875" style="277" customWidth="1"/>
    <col min="3847" max="4096" width="9" style="277"/>
    <col min="4097" max="4097" width="51" style="277" customWidth="1"/>
    <col min="4098" max="4098" width="13.75" style="277" customWidth="1"/>
    <col min="4099" max="4099" width="63.75" style="277" customWidth="1"/>
    <col min="4100" max="4100" width="15.625" style="277" customWidth="1"/>
    <col min="4101" max="4101" width="10.75" style="277" customWidth="1"/>
    <col min="4102" max="4102" width="9.875" style="277" customWidth="1"/>
    <col min="4103" max="4352" width="9" style="277"/>
    <col min="4353" max="4353" width="51" style="277" customWidth="1"/>
    <col min="4354" max="4354" width="13.75" style="277" customWidth="1"/>
    <col min="4355" max="4355" width="63.75" style="277" customWidth="1"/>
    <col min="4356" max="4356" width="15.625" style="277" customWidth="1"/>
    <col min="4357" max="4357" width="10.75" style="277" customWidth="1"/>
    <col min="4358" max="4358" width="9.875" style="277" customWidth="1"/>
    <col min="4359" max="4608" width="9" style="277"/>
    <col min="4609" max="4609" width="51" style="277" customWidth="1"/>
    <col min="4610" max="4610" width="13.75" style="277" customWidth="1"/>
    <col min="4611" max="4611" width="63.75" style="277" customWidth="1"/>
    <col min="4612" max="4612" width="15.625" style="277" customWidth="1"/>
    <col min="4613" max="4613" width="10.75" style="277" customWidth="1"/>
    <col min="4614" max="4614" width="9.875" style="277" customWidth="1"/>
    <col min="4615" max="4864" width="9" style="277"/>
    <col min="4865" max="4865" width="51" style="277" customWidth="1"/>
    <col min="4866" max="4866" width="13.75" style="277" customWidth="1"/>
    <col min="4867" max="4867" width="63.75" style="277" customWidth="1"/>
    <col min="4868" max="4868" width="15.625" style="277" customWidth="1"/>
    <col min="4869" max="4869" width="10.75" style="277" customWidth="1"/>
    <col min="4870" max="4870" width="9.875" style="277" customWidth="1"/>
    <col min="4871" max="5120" width="9" style="277"/>
    <col min="5121" max="5121" width="51" style="277" customWidth="1"/>
    <col min="5122" max="5122" width="13.75" style="277" customWidth="1"/>
    <col min="5123" max="5123" width="63.75" style="277" customWidth="1"/>
    <col min="5124" max="5124" width="15.625" style="277" customWidth="1"/>
    <col min="5125" max="5125" width="10.75" style="277" customWidth="1"/>
    <col min="5126" max="5126" width="9.875" style="277" customWidth="1"/>
    <col min="5127" max="5376" width="9" style="277"/>
    <col min="5377" max="5377" width="51" style="277" customWidth="1"/>
    <col min="5378" max="5378" width="13.75" style="277" customWidth="1"/>
    <col min="5379" max="5379" width="63.75" style="277" customWidth="1"/>
    <col min="5380" max="5380" width="15.625" style="277" customWidth="1"/>
    <col min="5381" max="5381" width="10.75" style="277" customWidth="1"/>
    <col min="5382" max="5382" width="9.875" style="277" customWidth="1"/>
    <col min="5383" max="5632" width="9" style="277"/>
    <col min="5633" max="5633" width="51" style="277" customWidth="1"/>
    <col min="5634" max="5634" width="13.75" style="277" customWidth="1"/>
    <col min="5635" max="5635" width="63.75" style="277" customWidth="1"/>
    <col min="5636" max="5636" width="15.625" style="277" customWidth="1"/>
    <col min="5637" max="5637" width="10.75" style="277" customWidth="1"/>
    <col min="5638" max="5638" width="9.875" style="277" customWidth="1"/>
    <col min="5639" max="5888" width="9" style="277"/>
    <col min="5889" max="5889" width="51" style="277" customWidth="1"/>
    <col min="5890" max="5890" width="13.75" style="277" customWidth="1"/>
    <col min="5891" max="5891" width="63.75" style="277" customWidth="1"/>
    <col min="5892" max="5892" width="15.625" style="277" customWidth="1"/>
    <col min="5893" max="5893" width="10.75" style="277" customWidth="1"/>
    <col min="5894" max="5894" width="9.875" style="277" customWidth="1"/>
    <col min="5895" max="6144" width="9" style="277"/>
    <col min="6145" max="6145" width="51" style="277" customWidth="1"/>
    <col min="6146" max="6146" width="13.75" style="277" customWidth="1"/>
    <col min="6147" max="6147" width="63.75" style="277" customWidth="1"/>
    <col min="6148" max="6148" width="15.625" style="277" customWidth="1"/>
    <col min="6149" max="6149" width="10.75" style="277" customWidth="1"/>
    <col min="6150" max="6150" width="9.875" style="277" customWidth="1"/>
    <col min="6151" max="6400" width="9" style="277"/>
    <col min="6401" max="6401" width="51" style="277" customWidth="1"/>
    <col min="6402" max="6402" width="13.75" style="277" customWidth="1"/>
    <col min="6403" max="6403" width="63.75" style="277" customWidth="1"/>
    <col min="6404" max="6404" width="15.625" style="277" customWidth="1"/>
    <col min="6405" max="6405" width="10.75" style="277" customWidth="1"/>
    <col min="6406" max="6406" width="9.875" style="277" customWidth="1"/>
    <col min="6407" max="6656" width="9" style="277"/>
    <col min="6657" max="6657" width="51" style="277" customWidth="1"/>
    <col min="6658" max="6658" width="13.75" style="277" customWidth="1"/>
    <col min="6659" max="6659" width="63.75" style="277" customWidth="1"/>
    <col min="6660" max="6660" width="15.625" style="277" customWidth="1"/>
    <col min="6661" max="6661" width="10.75" style="277" customWidth="1"/>
    <col min="6662" max="6662" width="9.875" style="277" customWidth="1"/>
    <col min="6663" max="6912" width="9" style="277"/>
    <col min="6913" max="6913" width="51" style="277" customWidth="1"/>
    <col min="6914" max="6914" width="13.75" style="277" customWidth="1"/>
    <col min="6915" max="6915" width="63.75" style="277" customWidth="1"/>
    <col min="6916" max="6916" width="15.625" style="277" customWidth="1"/>
    <col min="6917" max="6917" width="10.75" style="277" customWidth="1"/>
    <col min="6918" max="6918" width="9.875" style="277" customWidth="1"/>
    <col min="6919" max="7168" width="9" style="277"/>
    <col min="7169" max="7169" width="51" style="277" customWidth="1"/>
    <col min="7170" max="7170" width="13.75" style="277" customWidth="1"/>
    <col min="7171" max="7171" width="63.75" style="277" customWidth="1"/>
    <col min="7172" max="7172" width="15.625" style="277" customWidth="1"/>
    <col min="7173" max="7173" width="10.75" style="277" customWidth="1"/>
    <col min="7174" max="7174" width="9.875" style="277" customWidth="1"/>
    <col min="7175" max="7424" width="9" style="277"/>
    <col min="7425" max="7425" width="51" style="277" customWidth="1"/>
    <col min="7426" max="7426" width="13.75" style="277" customWidth="1"/>
    <col min="7427" max="7427" width="63.75" style="277" customWidth="1"/>
    <col min="7428" max="7428" width="15.625" style="277" customWidth="1"/>
    <col min="7429" max="7429" width="10.75" style="277" customWidth="1"/>
    <col min="7430" max="7430" width="9.875" style="277" customWidth="1"/>
    <col min="7431" max="7680" width="9" style="277"/>
    <col min="7681" max="7681" width="51" style="277" customWidth="1"/>
    <col min="7682" max="7682" width="13.75" style="277" customWidth="1"/>
    <col min="7683" max="7683" width="63.75" style="277" customWidth="1"/>
    <col min="7684" max="7684" width="15.625" style="277" customWidth="1"/>
    <col min="7685" max="7685" width="10.75" style="277" customWidth="1"/>
    <col min="7686" max="7686" width="9.875" style="277" customWidth="1"/>
    <col min="7687" max="7936" width="9" style="277"/>
    <col min="7937" max="7937" width="51" style="277" customWidth="1"/>
    <col min="7938" max="7938" width="13.75" style="277" customWidth="1"/>
    <col min="7939" max="7939" width="63.75" style="277" customWidth="1"/>
    <col min="7940" max="7940" width="15.625" style="277" customWidth="1"/>
    <col min="7941" max="7941" width="10.75" style="277" customWidth="1"/>
    <col min="7942" max="7942" width="9.875" style="277" customWidth="1"/>
    <col min="7943" max="8192" width="9" style="277"/>
    <col min="8193" max="8193" width="51" style="277" customWidth="1"/>
    <col min="8194" max="8194" width="13.75" style="277" customWidth="1"/>
    <col min="8195" max="8195" width="63.75" style="277" customWidth="1"/>
    <col min="8196" max="8196" width="15.625" style="277" customWidth="1"/>
    <col min="8197" max="8197" width="10.75" style="277" customWidth="1"/>
    <col min="8198" max="8198" width="9.875" style="277" customWidth="1"/>
    <col min="8199" max="8448" width="9" style="277"/>
    <col min="8449" max="8449" width="51" style="277" customWidth="1"/>
    <col min="8450" max="8450" width="13.75" style="277" customWidth="1"/>
    <col min="8451" max="8451" width="63.75" style="277" customWidth="1"/>
    <col min="8452" max="8452" width="15.625" style="277" customWidth="1"/>
    <col min="8453" max="8453" width="10.75" style="277" customWidth="1"/>
    <col min="8454" max="8454" width="9.875" style="277" customWidth="1"/>
    <col min="8455" max="8704" width="9" style="277"/>
    <col min="8705" max="8705" width="51" style="277" customWidth="1"/>
    <col min="8706" max="8706" width="13.75" style="277" customWidth="1"/>
    <col min="8707" max="8707" width="63.75" style="277" customWidth="1"/>
    <col min="8708" max="8708" width="15.625" style="277" customWidth="1"/>
    <col min="8709" max="8709" width="10.75" style="277" customWidth="1"/>
    <col min="8710" max="8710" width="9.875" style="277" customWidth="1"/>
    <col min="8711" max="8960" width="9" style="277"/>
    <col min="8961" max="8961" width="51" style="277" customWidth="1"/>
    <col min="8962" max="8962" width="13.75" style="277" customWidth="1"/>
    <col min="8963" max="8963" width="63.75" style="277" customWidth="1"/>
    <col min="8964" max="8964" width="15.625" style="277" customWidth="1"/>
    <col min="8965" max="8965" width="10.75" style="277" customWidth="1"/>
    <col min="8966" max="8966" width="9.875" style="277" customWidth="1"/>
    <col min="8967" max="9216" width="9" style="277"/>
    <col min="9217" max="9217" width="51" style="277" customWidth="1"/>
    <col min="9218" max="9218" width="13.75" style="277" customWidth="1"/>
    <col min="9219" max="9219" width="63.75" style="277" customWidth="1"/>
    <col min="9220" max="9220" width="15.625" style="277" customWidth="1"/>
    <col min="9221" max="9221" width="10.75" style="277" customWidth="1"/>
    <col min="9222" max="9222" width="9.875" style="277" customWidth="1"/>
    <col min="9223" max="9472" width="9" style="277"/>
    <col min="9473" max="9473" width="51" style="277" customWidth="1"/>
    <col min="9474" max="9474" width="13.75" style="277" customWidth="1"/>
    <col min="9475" max="9475" width="63.75" style="277" customWidth="1"/>
    <col min="9476" max="9476" width="15.625" style="277" customWidth="1"/>
    <col min="9477" max="9477" width="10.75" style="277" customWidth="1"/>
    <col min="9478" max="9478" width="9.875" style="277" customWidth="1"/>
    <col min="9479" max="9728" width="9" style="277"/>
    <col min="9729" max="9729" width="51" style="277" customWidth="1"/>
    <col min="9730" max="9730" width="13.75" style="277" customWidth="1"/>
    <col min="9731" max="9731" width="63.75" style="277" customWidth="1"/>
    <col min="9732" max="9732" width="15.625" style="277" customWidth="1"/>
    <col min="9733" max="9733" width="10.75" style="277" customWidth="1"/>
    <col min="9734" max="9734" width="9.875" style="277" customWidth="1"/>
    <col min="9735" max="9984" width="9" style="277"/>
    <col min="9985" max="9985" width="51" style="277" customWidth="1"/>
    <col min="9986" max="9986" width="13.75" style="277" customWidth="1"/>
    <col min="9987" max="9987" width="63.75" style="277" customWidth="1"/>
    <col min="9988" max="9988" width="15.625" style="277" customWidth="1"/>
    <col min="9989" max="9989" width="10.75" style="277" customWidth="1"/>
    <col min="9990" max="9990" width="9.875" style="277" customWidth="1"/>
    <col min="9991" max="10240" width="9" style="277"/>
    <col min="10241" max="10241" width="51" style="277" customWidth="1"/>
    <col min="10242" max="10242" width="13.75" style="277" customWidth="1"/>
    <col min="10243" max="10243" width="63.75" style="277" customWidth="1"/>
    <col min="10244" max="10244" width="15.625" style="277" customWidth="1"/>
    <col min="10245" max="10245" width="10.75" style="277" customWidth="1"/>
    <col min="10246" max="10246" width="9.875" style="277" customWidth="1"/>
    <col min="10247" max="10496" width="9" style="277"/>
    <col min="10497" max="10497" width="51" style="277" customWidth="1"/>
    <col min="10498" max="10498" width="13.75" style="277" customWidth="1"/>
    <col min="10499" max="10499" width="63.75" style="277" customWidth="1"/>
    <col min="10500" max="10500" width="15.625" style="277" customWidth="1"/>
    <col min="10501" max="10501" width="10.75" style="277" customWidth="1"/>
    <col min="10502" max="10502" width="9.875" style="277" customWidth="1"/>
    <col min="10503" max="10752" width="9" style="277"/>
    <col min="10753" max="10753" width="51" style="277" customWidth="1"/>
    <col min="10754" max="10754" width="13.75" style="277" customWidth="1"/>
    <col min="10755" max="10755" width="63.75" style="277" customWidth="1"/>
    <col min="10756" max="10756" width="15.625" style="277" customWidth="1"/>
    <col min="10757" max="10757" width="10.75" style="277" customWidth="1"/>
    <col min="10758" max="10758" width="9.875" style="277" customWidth="1"/>
    <col min="10759" max="11008" width="9" style="277"/>
    <col min="11009" max="11009" width="51" style="277" customWidth="1"/>
    <col min="11010" max="11010" width="13.75" style="277" customWidth="1"/>
    <col min="11011" max="11011" width="63.75" style="277" customWidth="1"/>
    <col min="11012" max="11012" width="15.625" style="277" customWidth="1"/>
    <col min="11013" max="11013" width="10.75" style="277" customWidth="1"/>
    <col min="11014" max="11014" width="9.875" style="277" customWidth="1"/>
    <col min="11015" max="11264" width="9" style="277"/>
    <col min="11265" max="11265" width="51" style="277" customWidth="1"/>
    <col min="11266" max="11266" width="13.75" style="277" customWidth="1"/>
    <col min="11267" max="11267" width="63.75" style="277" customWidth="1"/>
    <col min="11268" max="11268" width="15.625" style="277" customWidth="1"/>
    <col min="11269" max="11269" width="10.75" style="277" customWidth="1"/>
    <col min="11270" max="11270" width="9.875" style="277" customWidth="1"/>
    <col min="11271" max="11520" width="9" style="277"/>
    <col min="11521" max="11521" width="51" style="277" customWidth="1"/>
    <col min="11522" max="11522" width="13.75" style="277" customWidth="1"/>
    <col min="11523" max="11523" width="63.75" style="277" customWidth="1"/>
    <col min="11524" max="11524" width="15.625" style="277" customWidth="1"/>
    <col min="11525" max="11525" width="10.75" style="277" customWidth="1"/>
    <col min="11526" max="11526" width="9.875" style="277" customWidth="1"/>
    <col min="11527" max="11776" width="9" style="277"/>
    <col min="11777" max="11777" width="51" style="277" customWidth="1"/>
    <col min="11778" max="11778" width="13.75" style="277" customWidth="1"/>
    <col min="11779" max="11779" width="63.75" style="277" customWidth="1"/>
    <col min="11780" max="11780" width="15.625" style="277" customWidth="1"/>
    <col min="11781" max="11781" width="10.75" style="277" customWidth="1"/>
    <col min="11782" max="11782" width="9.875" style="277" customWidth="1"/>
    <col min="11783" max="12032" width="9" style="277"/>
    <col min="12033" max="12033" width="51" style="277" customWidth="1"/>
    <col min="12034" max="12034" width="13.75" style="277" customWidth="1"/>
    <col min="12035" max="12035" width="63.75" style="277" customWidth="1"/>
    <col min="12036" max="12036" width="15.625" style="277" customWidth="1"/>
    <col min="12037" max="12037" width="10.75" style="277" customWidth="1"/>
    <col min="12038" max="12038" width="9.875" style="277" customWidth="1"/>
    <col min="12039" max="12288" width="9" style="277"/>
    <col min="12289" max="12289" width="51" style="277" customWidth="1"/>
    <col min="12290" max="12290" width="13.75" style="277" customWidth="1"/>
    <col min="12291" max="12291" width="63.75" style="277" customWidth="1"/>
    <col min="12292" max="12292" width="15.625" style="277" customWidth="1"/>
    <col min="12293" max="12293" width="10.75" style="277" customWidth="1"/>
    <col min="12294" max="12294" width="9.875" style="277" customWidth="1"/>
    <col min="12295" max="12544" width="9" style="277"/>
    <col min="12545" max="12545" width="51" style="277" customWidth="1"/>
    <col min="12546" max="12546" width="13.75" style="277" customWidth="1"/>
    <col min="12547" max="12547" width="63.75" style="277" customWidth="1"/>
    <col min="12548" max="12548" width="15.625" style="277" customWidth="1"/>
    <col min="12549" max="12549" width="10.75" style="277" customWidth="1"/>
    <col min="12550" max="12550" width="9.875" style="277" customWidth="1"/>
    <col min="12551" max="12800" width="9" style="277"/>
    <col min="12801" max="12801" width="51" style="277" customWidth="1"/>
    <col min="12802" max="12802" width="13.75" style="277" customWidth="1"/>
    <col min="12803" max="12803" width="63.75" style="277" customWidth="1"/>
    <col min="12804" max="12804" width="15.625" style="277" customWidth="1"/>
    <col min="12805" max="12805" width="10.75" style="277" customWidth="1"/>
    <col min="12806" max="12806" width="9.875" style="277" customWidth="1"/>
    <col min="12807" max="13056" width="9" style="277"/>
    <col min="13057" max="13057" width="51" style="277" customWidth="1"/>
    <col min="13058" max="13058" width="13.75" style="277" customWidth="1"/>
    <col min="13059" max="13059" width="63.75" style="277" customWidth="1"/>
    <col min="13060" max="13060" width="15.625" style="277" customWidth="1"/>
    <col min="13061" max="13061" width="10.75" style="277" customWidth="1"/>
    <col min="13062" max="13062" width="9.875" style="277" customWidth="1"/>
    <col min="13063" max="13312" width="9" style="277"/>
    <col min="13313" max="13313" width="51" style="277" customWidth="1"/>
    <col min="13314" max="13314" width="13.75" style="277" customWidth="1"/>
    <col min="13315" max="13315" width="63.75" style="277" customWidth="1"/>
    <col min="13316" max="13316" width="15.625" style="277" customWidth="1"/>
    <col min="13317" max="13317" width="10.75" style="277" customWidth="1"/>
    <col min="13318" max="13318" width="9.875" style="277" customWidth="1"/>
    <col min="13319" max="13568" width="9" style="277"/>
    <col min="13569" max="13569" width="51" style="277" customWidth="1"/>
    <col min="13570" max="13570" width="13.75" style="277" customWidth="1"/>
    <col min="13571" max="13571" width="63.75" style="277" customWidth="1"/>
    <col min="13572" max="13572" width="15.625" style="277" customWidth="1"/>
    <col min="13573" max="13573" width="10.75" style="277" customWidth="1"/>
    <col min="13574" max="13574" width="9.875" style="277" customWidth="1"/>
    <col min="13575" max="13824" width="9" style="277"/>
    <col min="13825" max="13825" width="51" style="277" customWidth="1"/>
    <col min="13826" max="13826" width="13.75" style="277" customWidth="1"/>
    <col min="13827" max="13827" width="63.75" style="277" customWidth="1"/>
    <col min="13828" max="13828" width="15.625" style="277" customWidth="1"/>
    <col min="13829" max="13829" width="10.75" style="277" customWidth="1"/>
    <col min="13830" max="13830" width="9.875" style="277" customWidth="1"/>
    <col min="13831" max="14080" width="9" style="277"/>
    <col min="14081" max="14081" width="51" style="277" customWidth="1"/>
    <col min="14082" max="14082" width="13.75" style="277" customWidth="1"/>
    <col min="14083" max="14083" width="63.75" style="277" customWidth="1"/>
    <col min="14084" max="14084" width="15.625" style="277" customWidth="1"/>
    <col min="14085" max="14085" width="10.75" style="277" customWidth="1"/>
    <col min="14086" max="14086" width="9.875" style="277" customWidth="1"/>
    <col min="14087" max="14336" width="9" style="277"/>
    <col min="14337" max="14337" width="51" style="277" customWidth="1"/>
    <col min="14338" max="14338" width="13.75" style="277" customWidth="1"/>
    <col min="14339" max="14339" width="63.75" style="277" customWidth="1"/>
    <col min="14340" max="14340" width="15.625" style="277" customWidth="1"/>
    <col min="14341" max="14341" width="10.75" style="277" customWidth="1"/>
    <col min="14342" max="14342" width="9.875" style="277" customWidth="1"/>
    <col min="14343" max="14592" width="9" style="277"/>
    <col min="14593" max="14593" width="51" style="277" customWidth="1"/>
    <col min="14594" max="14594" width="13.75" style="277" customWidth="1"/>
    <col min="14595" max="14595" width="63.75" style="277" customWidth="1"/>
    <col min="14596" max="14596" width="15.625" style="277" customWidth="1"/>
    <col min="14597" max="14597" width="10.75" style="277" customWidth="1"/>
    <col min="14598" max="14598" width="9.875" style="277" customWidth="1"/>
    <col min="14599" max="14848" width="9" style="277"/>
    <col min="14849" max="14849" width="51" style="277" customWidth="1"/>
    <col min="14850" max="14850" width="13.75" style="277" customWidth="1"/>
    <col min="14851" max="14851" width="63.75" style="277" customWidth="1"/>
    <col min="14852" max="14852" width="15.625" style="277" customWidth="1"/>
    <col min="14853" max="14853" width="10.75" style="277" customWidth="1"/>
    <col min="14854" max="14854" width="9.875" style="277" customWidth="1"/>
    <col min="14855" max="15104" width="9" style="277"/>
    <col min="15105" max="15105" width="51" style="277" customWidth="1"/>
    <col min="15106" max="15106" width="13.75" style="277" customWidth="1"/>
    <col min="15107" max="15107" width="63.75" style="277" customWidth="1"/>
    <col min="15108" max="15108" width="15.625" style="277" customWidth="1"/>
    <col min="15109" max="15109" width="10.75" style="277" customWidth="1"/>
    <col min="15110" max="15110" width="9.875" style="277" customWidth="1"/>
    <col min="15111" max="15360" width="9" style="277"/>
    <col min="15361" max="15361" width="51" style="277" customWidth="1"/>
    <col min="15362" max="15362" width="13.75" style="277" customWidth="1"/>
    <col min="15363" max="15363" width="63.75" style="277" customWidth="1"/>
    <col min="15364" max="15364" width="15.625" style="277" customWidth="1"/>
    <col min="15365" max="15365" width="10.75" style="277" customWidth="1"/>
    <col min="15366" max="15366" width="9.875" style="277" customWidth="1"/>
    <col min="15367" max="15616" width="9" style="277"/>
    <col min="15617" max="15617" width="51" style="277" customWidth="1"/>
    <col min="15618" max="15618" width="13.75" style="277" customWidth="1"/>
    <col min="15619" max="15619" width="63.75" style="277" customWidth="1"/>
    <col min="15620" max="15620" width="15.625" style="277" customWidth="1"/>
    <col min="15621" max="15621" width="10.75" style="277" customWidth="1"/>
    <col min="15622" max="15622" width="9.875" style="277" customWidth="1"/>
    <col min="15623" max="15872" width="9" style="277"/>
    <col min="15873" max="15873" width="51" style="277" customWidth="1"/>
    <col min="15874" max="15874" width="13.75" style="277" customWidth="1"/>
    <col min="15875" max="15875" width="63.75" style="277" customWidth="1"/>
    <col min="15876" max="15876" width="15.625" style="277" customWidth="1"/>
    <col min="15877" max="15877" width="10.75" style="277" customWidth="1"/>
    <col min="15878" max="15878" width="9.875" style="277" customWidth="1"/>
    <col min="15879" max="16128" width="9" style="277"/>
    <col min="16129" max="16129" width="51" style="277" customWidth="1"/>
    <col min="16130" max="16130" width="13.75" style="277" customWidth="1"/>
    <col min="16131" max="16131" width="63.75" style="277" customWidth="1"/>
    <col min="16132" max="16132" width="15.625" style="277" customWidth="1"/>
    <col min="16133" max="16133" width="10.75" style="277" customWidth="1"/>
    <col min="16134" max="16134" width="9.875" style="277" customWidth="1"/>
    <col min="16135" max="16384" width="9" style="277"/>
  </cols>
  <sheetData>
    <row r="1" spans="1:7">
      <c r="A1" s="120" t="s">
        <v>336</v>
      </c>
    </row>
    <row r="2" spans="1:7" ht="18" customHeight="1">
      <c r="A2" s="374" t="s">
        <v>1538</v>
      </c>
      <c r="B2" s="374"/>
      <c r="C2" s="374"/>
      <c r="D2" s="374"/>
    </row>
    <row r="3" spans="1:7" ht="14.25" customHeight="1">
      <c r="A3" s="120"/>
      <c r="D3" s="277" t="s">
        <v>9</v>
      </c>
    </row>
    <row r="4" spans="1:7" ht="31.5" customHeight="1">
      <c r="A4" s="405" t="s">
        <v>167</v>
      </c>
      <c r="B4" s="407"/>
      <c r="C4" s="405" t="s">
        <v>168</v>
      </c>
      <c r="D4" s="407"/>
    </row>
    <row r="5" spans="1:7" ht="19.5" customHeight="1">
      <c r="A5" s="278" t="s">
        <v>10</v>
      </c>
      <c r="B5" s="278" t="s">
        <v>12</v>
      </c>
      <c r="C5" s="278" t="s">
        <v>10</v>
      </c>
      <c r="D5" s="278" t="s">
        <v>12</v>
      </c>
      <c r="E5" s="207" t="s">
        <v>1539</v>
      </c>
      <c r="F5" s="207" t="s">
        <v>1540</v>
      </c>
    </row>
    <row r="6" spans="1:7" ht="20.100000000000001" customHeight="1">
      <c r="A6" s="181" t="s">
        <v>308</v>
      </c>
      <c r="B6" s="125"/>
      <c r="C6" s="181" t="s">
        <v>1030</v>
      </c>
      <c r="D6" s="279">
        <f>D7+D13+D19</f>
        <v>186</v>
      </c>
      <c r="E6" s="280"/>
      <c r="F6" s="280"/>
      <c r="G6" s="280"/>
    </row>
    <row r="7" spans="1:7" ht="20.100000000000001" customHeight="1">
      <c r="A7" s="181" t="s">
        <v>309</v>
      </c>
      <c r="B7" s="125"/>
      <c r="C7" s="256" t="s">
        <v>1031</v>
      </c>
      <c r="D7" s="127">
        <f>SUM(D8:D12)</f>
        <v>22</v>
      </c>
      <c r="E7" s="280"/>
      <c r="F7" s="280"/>
      <c r="G7" s="280"/>
    </row>
    <row r="8" spans="1:7" ht="20.100000000000001" customHeight="1">
      <c r="A8" s="181" t="s">
        <v>310</v>
      </c>
      <c r="B8" s="125"/>
      <c r="C8" s="263" t="s">
        <v>337</v>
      </c>
      <c r="D8" s="125"/>
      <c r="E8" s="280"/>
      <c r="F8" s="280"/>
      <c r="G8" s="280"/>
    </row>
    <row r="9" spans="1:7" ht="20.100000000000001" customHeight="1">
      <c r="A9" s="181" t="s">
        <v>532</v>
      </c>
      <c r="B9" s="125"/>
      <c r="C9" s="263" t="s">
        <v>1038</v>
      </c>
      <c r="D9" s="125"/>
      <c r="E9" s="280"/>
      <c r="F9" s="280"/>
      <c r="G9" s="280"/>
    </row>
    <row r="10" spans="1:7" ht="20.100000000000001" customHeight="1">
      <c r="A10" s="181" t="s">
        <v>533</v>
      </c>
      <c r="B10" s="125">
        <v>1000</v>
      </c>
      <c r="C10" s="263" t="s">
        <v>1039</v>
      </c>
      <c r="D10" s="125"/>
      <c r="E10" s="280"/>
      <c r="F10" s="280"/>
      <c r="G10" s="280"/>
    </row>
    <row r="11" spans="1:7" ht="20.100000000000001" customHeight="1">
      <c r="A11" s="181" t="s">
        <v>534</v>
      </c>
      <c r="B11" s="125">
        <v>500</v>
      </c>
      <c r="C11" s="263" t="s">
        <v>1048</v>
      </c>
      <c r="D11" s="125"/>
      <c r="E11" s="280"/>
      <c r="F11" s="280"/>
      <c r="G11" s="280"/>
    </row>
    <row r="12" spans="1:7" ht="20.100000000000001" customHeight="1">
      <c r="A12" s="181" t="s">
        <v>535</v>
      </c>
      <c r="B12" s="127">
        <f>SUM(B13:B17)</f>
        <v>80000</v>
      </c>
      <c r="C12" s="263" t="s">
        <v>338</v>
      </c>
      <c r="D12" s="125">
        <v>22</v>
      </c>
      <c r="E12" s="280"/>
      <c r="F12" s="280"/>
      <c r="G12" s="280"/>
    </row>
    <row r="13" spans="1:7" ht="20.100000000000001" customHeight="1">
      <c r="A13" s="281" t="s">
        <v>342</v>
      </c>
      <c r="B13" s="125">
        <v>80000</v>
      </c>
      <c r="C13" s="256" t="s">
        <v>1032</v>
      </c>
      <c r="D13" s="127">
        <f>SUM(D14:D18)</f>
        <v>164</v>
      </c>
      <c r="E13" s="280"/>
      <c r="F13" s="280"/>
      <c r="G13" s="280"/>
    </row>
    <row r="14" spans="1:7" ht="20.100000000000001" customHeight="1">
      <c r="A14" s="281" t="s">
        <v>343</v>
      </c>
      <c r="B14" s="125"/>
      <c r="C14" s="256" t="s">
        <v>1040</v>
      </c>
      <c r="D14" s="125"/>
      <c r="E14" s="280"/>
      <c r="F14" s="280"/>
      <c r="G14" s="280"/>
    </row>
    <row r="15" spans="1:7" ht="20.100000000000001" customHeight="1">
      <c r="A15" s="281" t="s">
        <v>344</v>
      </c>
      <c r="B15" s="125"/>
      <c r="C15" s="256" t="s">
        <v>1041</v>
      </c>
      <c r="D15" s="125"/>
      <c r="E15" s="280"/>
      <c r="F15" s="280"/>
      <c r="G15" s="280"/>
    </row>
    <row r="16" spans="1:7" ht="20.100000000000001" customHeight="1">
      <c r="A16" s="281" t="s">
        <v>345</v>
      </c>
      <c r="B16" s="125"/>
      <c r="C16" s="256" t="s">
        <v>1042</v>
      </c>
      <c r="D16" s="125"/>
      <c r="E16" s="280"/>
      <c r="F16" s="280"/>
      <c r="G16" s="280"/>
    </row>
    <row r="17" spans="1:7" ht="20.100000000000001" customHeight="1">
      <c r="A17" s="281" t="s">
        <v>347</v>
      </c>
      <c r="B17" s="125"/>
      <c r="C17" s="256" t="s">
        <v>1541</v>
      </c>
      <c r="D17" s="125"/>
      <c r="E17" s="280"/>
      <c r="F17" s="280"/>
      <c r="G17" s="280"/>
    </row>
    <row r="18" spans="1:7" ht="20.100000000000001" customHeight="1">
      <c r="A18" s="181" t="s">
        <v>1542</v>
      </c>
      <c r="B18" s="125"/>
      <c r="C18" s="256" t="s">
        <v>1543</v>
      </c>
      <c r="D18" s="125">
        <v>164</v>
      </c>
      <c r="E18" s="280"/>
      <c r="F18" s="280"/>
      <c r="G18" s="280"/>
    </row>
    <row r="19" spans="1:7" ht="20.100000000000001" customHeight="1">
      <c r="A19" s="181" t="s">
        <v>1507</v>
      </c>
      <c r="B19" s="127">
        <f>SUM(B20:B21)</f>
        <v>100</v>
      </c>
      <c r="C19" s="256" t="s">
        <v>1544</v>
      </c>
      <c r="D19" s="127">
        <f>SUM(D20:D21)</f>
        <v>0</v>
      </c>
      <c r="E19" s="280"/>
      <c r="F19" s="280"/>
      <c r="G19" s="280"/>
    </row>
    <row r="20" spans="1:7" ht="20.100000000000001" customHeight="1">
      <c r="A20" s="281" t="s">
        <v>348</v>
      </c>
      <c r="B20" s="328">
        <v>60</v>
      </c>
      <c r="C20" s="117" t="s">
        <v>1545</v>
      </c>
      <c r="D20" s="125"/>
      <c r="E20" s="280"/>
      <c r="F20" s="280"/>
      <c r="G20" s="280"/>
    </row>
    <row r="21" spans="1:7" ht="20.100000000000001" customHeight="1">
      <c r="A21" s="281" t="s">
        <v>349</v>
      </c>
      <c r="B21" s="328">
        <v>40</v>
      </c>
      <c r="C21" s="117" t="s">
        <v>1546</v>
      </c>
      <c r="D21" s="125"/>
      <c r="E21" s="280"/>
      <c r="F21" s="280"/>
      <c r="G21" s="280"/>
    </row>
    <row r="22" spans="1:7" ht="20.100000000000001" customHeight="1">
      <c r="A22" s="181" t="s">
        <v>1508</v>
      </c>
      <c r="B22" s="125">
        <v>80</v>
      </c>
      <c r="C22" s="181" t="s">
        <v>311</v>
      </c>
      <c r="D22" s="127">
        <f>D23+D27+D31</f>
        <v>8</v>
      </c>
      <c r="E22" s="280"/>
      <c r="F22" s="280"/>
      <c r="G22" s="280"/>
    </row>
    <row r="23" spans="1:7" ht="20.100000000000001" customHeight="1">
      <c r="A23" s="181" t="s">
        <v>1509</v>
      </c>
      <c r="B23" s="125"/>
      <c r="C23" s="263" t="s">
        <v>312</v>
      </c>
      <c r="D23" s="127">
        <f>SUM(D24:D26)</f>
        <v>0</v>
      </c>
      <c r="E23" s="280"/>
      <c r="F23" s="280"/>
      <c r="G23" s="280"/>
    </row>
    <row r="24" spans="1:7" ht="20.100000000000001" customHeight="1">
      <c r="A24" s="181" t="s">
        <v>1510</v>
      </c>
      <c r="B24" s="125"/>
      <c r="C24" s="263" t="s">
        <v>339</v>
      </c>
      <c r="D24" s="125"/>
      <c r="E24" s="280"/>
      <c r="F24" s="280"/>
      <c r="G24" s="280"/>
    </row>
    <row r="25" spans="1:7" ht="20.100000000000001" customHeight="1">
      <c r="A25" s="181" t="s">
        <v>1511</v>
      </c>
      <c r="B25" s="125"/>
      <c r="C25" s="263" t="s">
        <v>1547</v>
      </c>
      <c r="D25" s="125"/>
      <c r="E25" s="280"/>
      <c r="F25" s="280"/>
      <c r="G25" s="280"/>
    </row>
    <row r="26" spans="1:7" ht="20.100000000000001" customHeight="1">
      <c r="A26" s="181" t="s">
        <v>1513</v>
      </c>
      <c r="B26" s="125"/>
      <c r="C26" s="263" t="s">
        <v>341</v>
      </c>
      <c r="D26" s="125"/>
      <c r="E26" s="280"/>
      <c r="F26" s="280"/>
      <c r="G26" s="280"/>
    </row>
    <row r="27" spans="1:7" ht="20.100000000000001" customHeight="1">
      <c r="A27" s="181" t="s">
        <v>1515</v>
      </c>
      <c r="B27" s="127">
        <f>SUM(B28:B32)</f>
        <v>0</v>
      </c>
      <c r="C27" s="263" t="s">
        <v>1548</v>
      </c>
      <c r="D27" s="127">
        <f>SUM(D28:D30)</f>
        <v>8</v>
      </c>
      <c r="E27" s="280"/>
      <c r="F27" s="280"/>
      <c r="G27" s="280"/>
    </row>
    <row r="28" spans="1:7" ht="20.100000000000001" customHeight="1">
      <c r="A28" s="125" t="s">
        <v>1549</v>
      </c>
      <c r="B28" s="125"/>
      <c r="C28" s="263" t="s">
        <v>339</v>
      </c>
      <c r="D28" s="125"/>
      <c r="E28" s="280"/>
      <c r="F28" s="280"/>
      <c r="G28" s="280"/>
    </row>
    <row r="29" spans="1:7" ht="20.100000000000001" customHeight="1">
      <c r="A29" s="125" t="s">
        <v>1550</v>
      </c>
      <c r="B29" s="125"/>
      <c r="C29" s="263" t="s">
        <v>340</v>
      </c>
      <c r="D29" s="125"/>
      <c r="E29" s="280"/>
      <c r="F29" s="280"/>
      <c r="G29" s="280"/>
    </row>
    <row r="30" spans="1:7" ht="20.100000000000001" customHeight="1">
      <c r="A30" s="125" t="s">
        <v>1551</v>
      </c>
      <c r="B30" s="125"/>
      <c r="C30" s="265" t="s">
        <v>346</v>
      </c>
      <c r="D30" s="125">
        <v>8</v>
      </c>
      <c r="E30" s="280"/>
      <c r="F30" s="280"/>
      <c r="G30" s="280"/>
    </row>
    <row r="31" spans="1:7" ht="20.100000000000001" customHeight="1">
      <c r="A31" s="125" t="s">
        <v>1552</v>
      </c>
      <c r="B31" s="125"/>
      <c r="C31" s="256" t="s">
        <v>1506</v>
      </c>
      <c r="D31" s="127">
        <f>SUM(D32:D33)</f>
        <v>0</v>
      </c>
      <c r="E31" s="280"/>
      <c r="F31" s="280"/>
      <c r="G31" s="280"/>
    </row>
    <row r="32" spans="1:7" ht="20.100000000000001" customHeight="1">
      <c r="A32" s="125" t="s">
        <v>1553</v>
      </c>
      <c r="B32" s="125"/>
      <c r="C32" s="117" t="s">
        <v>1547</v>
      </c>
      <c r="D32" s="125"/>
      <c r="E32" s="280"/>
      <c r="F32" s="280"/>
      <c r="G32" s="280"/>
    </row>
    <row r="33" spans="1:7" ht="20.100000000000001" customHeight="1">
      <c r="A33" s="181" t="s">
        <v>1516</v>
      </c>
      <c r="B33" s="125">
        <v>200</v>
      </c>
      <c r="C33" s="117" t="s">
        <v>1554</v>
      </c>
      <c r="D33" s="125"/>
      <c r="E33" s="280"/>
      <c r="F33" s="280"/>
      <c r="G33" s="280"/>
    </row>
    <row r="34" spans="1:7" ht="20.100000000000001" customHeight="1">
      <c r="A34" s="125" t="s">
        <v>1518</v>
      </c>
      <c r="B34" s="125">
        <v>1851</v>
      </c>
      <c r="C34" s="181" t="s">
        <v>313</v>
      </c>
      <c r="D34" s="127">
        <f>D35+D40</f>
        <v>0</v>
      </c>
      <c r="E34" s="280"/>
      <c r="F34" s="280"/>
      <c r="G34" s="280"/>
    </row>
    <row r="35" spans="1:7" ht="20.100000000000001" customHeight="1">
      <c r="A35" s="125"/>
      <c r="B35" s="125"/>
      <c r="C35" s="181" t="s">
        <v>314</v>
      </c>
      <c r="D35" s="127">
        <f>SUM(D36:D39)</f>
        <v>0</v>
      </c>
      <c r="E35" s="280"/>
      <c r="F35" s="280"/>
      <c r="G35" s="280"/>
    </row>
    <row r="36" spans="1:7" ht="20.100000000000001" customHeight="1">
      <c r="A36" s="263"/>
      <c r="B36" s="125"/>
      <c r="C36" s="181" t="s">
        <v>1555</v>
      </c>
      <c r="D36" s="125"/>
      <c r="E36" s="280"/>
      <c r="F36" s="280"/>
      <c r="G36" s="280"/>
    </row>
    <row r="37" spans="1:7" ht="20.100000000000001" customHeight="1">
      <c r="A37" s="263"/>
      <c r="B37" s="125"/>
      <c r="C37" s="181" t="s">
        <v>1556</v>
      </c>
      <c r="D37" s="125"/>
      <c r="E37" s="280"/>
      <c r="F37" s="280"/>
      <c r="G37" s="280"/>
    </row>
    <row r="38" spans="1:7" ht="20.100000000000001" customHeight="1">
      <c r="A38" s="263"/>
      <c r="B38" s="125"/>
      <c r="C38" s="181" t="s">
        <v>1557</v>
      </c>
      <c r="D38" s="125"/>
      <c r="E38" s="280"/>
      <c r="F38" s="280"/>
      <c r="G38" s="280"/>
    </row>
    <row r="39" spans="1:7" s="269" customFormat="1" ht="20.100000000000001" customHeight="1">
      <c r="A39" s="263"/>
      <c r="B39" s="125"/>
      <c r="C39" s="181" t="s">
        <v>1558</v>
      </c>
      <c r="D39" s="125"/>
      <c r="E39" s="280"/>
      <c r="F39" s="280"/>
      <c r="G39" s="282"/>
    </row>
    <row r="40" spans="1:7" ht="20.100000000000001" customHeight="1">
      <c r="A40" s="263"/>
      <c r="B40" s="125"/>
      <c r="C40" s="181" t="s">
        <v>315</v>
      </c>
      <c r="D40" s="127">
        <f>SUM(D41:D44)</f>
        <v>0</v>
      </c>
      <c r="E40" s="280"/>
      <c r="F40" s="280"/>
      <c r="G40" s="280"/>
    </row>
    <row r="41" spans="1:7" ht="20.100000000000001" customHeight="1">
      <c r="A41" s="263"/>
      <c r="B41" s="125"/>
      <c r="C41" s="181" t="s">
        <v>1043</v>
      </c>
      <c r="D41" s="125"/>
      <c r="E41" s="280"/>
      <c r="F41" s="280"/>
      <c r="G41" s="280"/>
    </row>
    <row r="42" spans="1:7" ht="20.100000000000001" customHeight="1">
      <c r="A42" s="263"/>
      <c r="B42" s="125"/>
      <c r="C42" s="181" t="s">
        <v>1044</v>
      </c>
      <c r="D42" s="125"/>
      <c r="E42" s="280"/>
      <c r="F42" s="280"/>
      <c r="G42" s="280"/>
    </row>
    <row r="43" spans="1:7" ht="20.100000000000001" customHeight="1">
      <c r="A43" s="263"/>
      <c r="B43" s="125"/>
      <c r="C43" s="181" t="s">
        <v>1045</v>
      </c>
      <c r="D43" s="125"/>
      <c r="E43" s="280"/>
      <c r="F43" s="280"/>
      <c r="G43" s="280"/>
    </row>
    <row r="44" spans="1:7" ht="20.100000000000001" customHeight="1">
      <c r="A44" s="263"/>
      <c r="B44" s="125"/>
      <c r="C44" s="181" t="s">
        <v>1046</v>
      </c>
      <c r="D44" s="125"/>
      <c r="E44" s="280"/>
      <c r="F44" s="280"/>
      <c r="G44" s="280"/>
    </row>
    <row r="45" spans="1:7" ht="20.100000000000001" customHeight="1">
      <c r="A45" s="263"/>
      <c r="B45" s="125"/>
      <c r="C45" s="181" t="s">
        <v>316</v>
      </c>
      <c r="D45" s="127">
        <f>D46+D59+D63+D64+D70+D74+D78+D82+D88+D91</f>
        <v>72171</v>
      </c>
      <c r="E45" s="280"/>
      <c r="F45" s="280"/>
      <c r="G45" s="280"/>
    </row>
    <row r="46" spans="1:7" ht="20.100000000000001" customHeight="1">
      <c r="A46" s="263"/>
      <c r="B46" s="125"/>
      <c r="C46" s="181" t="s">
        <v>1559</v>
      </c>
      <c r="D46" s="127">
        <f>SUM(D47:D58)</f>
        <v>67628</v>
      </c>
      <c r="E46" s="280"/>
      <c r="F46" s="280"/>
      <c r="G46" s="280"/>
    </row>
    <row r="47" spans="1:7" ht="20.100000000000001" customHeight="1">
      <c r="A47" s="263"/>
      <c r="B47" s="125"/>
      <c r="C47" s="265" t="s">
        <v>350</v>
      </c>
      <c r="D47" s="125">
        <v>67628</v>
      </c>
      <c r="E47" s="280"/>
      <c r="F47" s="280"/>
      <c r="G47" s="280"/>
    </row>
    <row r="48" spans="1:7" ht="20.100000000000001" customHeight="1">
      <c r="A48" s="181"/>
      <c r="B48" s="125"/>
      <c r="C48" s="265" t="s">
        <v>351</v>
      </c>
      <c r="D48" s="125"/>
      <c r="E48" s="280"/>
      <c r="F48" s="280"/>
      <c r="G48" s="280"/>
    </row>
    <row r="49" spans="1:7" ht="20.100000000000001" customHeight="1">
      <c r="A49" s="181"/>
      <c r="B49" s="125"/>
      <c r="C49" s="265" t="s">
        <v>352</v>
      </c>
      <c r="D49" s="125"/>
      <c r="E49" s="280"/>
      <c r="F49" s="280"/>
      <c r="G49" s="280"/>
    </row>
    <row r="50" spans="1:7" ht="20.100000000000001" customHeight="1">
      <c r="A50" s="181"/>
      <c r="B50" s="125"/>
      <c r="C50" s="265" t="s">
        <v>353</v>
      </c>
      <c r="D50" s="125"/>
      <c r="E50" s="280"/>
      <c r="F50" s="280"/>
      <c r="G50" s="280"/>
    </row>
    <row r="51" spans="1:7" ht="20.100000000000001" customHeight="1">
      <c r="A51" s="181"/>
      <c r="B51" s="125"/>
      <c r="C51" s="265" t="s">
        <v>354</v>
      </c>
      <c r="D51" s="125"/>
      <c r="E51" s="280"/>
      <c r="F51" s="280"/>
      <c r="G51" s="280"/>
    </row>
    <row r="52" spans="1:7" ht="20.100000000000001" customHeight="1">
      <c r="A52" s="181"/>
      <c r="B52" s="125"/>
      <c r="C52" s="265" t="s">
        <v>355</v>
      </c>
      <c r="D52" s="125"/>
      <c r="E52" s="280"/>
      <c r="F52" s="280"/>
      <c r="G52" s="280"/>
    </row>
    <row r="53" spans="1:7" ht="20.100000000000001" customHeight="1">
      <c r="A53" s="181"/>
      <c r="B53" s="125"/>
      <c r="C53" s="265" t="s">
        <v>356</v>
      </c>
      <c r="D53" s="125"/>
      <c r="E53" s="280"/>
      <c r="F53" s="280"/>
      <c r="G53" s="280"/>
    </row>
    <row r="54" spans="1:7" ht="20.100000000000001" customHeight="1">
      <c r="A54" s="181"/>
      <c r="B54" s="125"/>
      <c r="C54" s="265" t="s">
        <v>357</v>
      </c>
      <c r="D54" s="125"/>
      <c r="E54" s="280"/>
      <c r="F54" s="280"/>
      <c r="G54" s="280"/>
    </row>
    <row r="55" spans="1:7" ht="20.100000000000001" customHeight="1">
      <c r="A55" s="181"/>
      <c r="B55" s="125"/>
      <c r="C55" s="265" t="s">
        <v>358</v>
      </c>
      <c r="D55" s="125"/>
      <c r="E55" s="280"/>
      <c r="F55" s="280"/>
      <c r="G55" s="280"/>
    </row>
    <row r="56" spans="1:7" ht="20.100000000000001" customHeight="1">
      <c r="A56" s="181"/>
      <c r="B56" s="125"/>
      <c r="C56" s="265" t="s">
        <v>1047</v>
      </c>
      <c r="D56" s="125"/>
      <c r="E56" s="280"/>
      <c r="F56" s="280"/>
      <c r="G56" s="280"/>
    </row>
    <row r="57" spans="1:7" ht="20.100000000000001" customHeight="1">
      <c r="A57" s="181"/>
      <c r="B57" s="125"/>
      <c r="C57" s="265" t="s">
        <v>359</v>
      </c>
      <c r="D57" s="125"/>
      <c r="E57" s="280"/>
      <c r="F57" s="280"/>
      <c r="G57" s="280"/>
    </row>
    <row r="58" spans="1:7" ht="20.100000000000001" customHeight="1">
      <c r="A58" s="181"/>
      <c r="B58" s="125"/>
      <c r="C58" s="265" t="s">
        <v>1560</v>
      </c>
      <c r="D58" s="125"/>
      <c r="E58" s="280"/>
      <c r="F58" s="280"/>
      <c r="G58" s="280"/>
    </row>
    <row r="59" spans="1:7" ht="20.100000000000001" customHeight="1">
      <c r="A59" s="181"/>
      <c r="B59" s="273"/>
      <c r="C59" s="181" t="s">
        <v>1561</v>
      </c>
      <c r="D59" s="127">
        <f>SUM(D60:D62)</f>
        <v>2081</v>
      </c>
      <c r="E59" s="280"/>
      <c r="F59" s="280"/>
      <c r="G59" s="280"/>
    </row>
    <row r="60" spans="1:7" ht="20.100000000000001" customHeight="1">
      <c r="A60" s="181"/>
      <c r="B60" s="125"/>
      <c r="C60" s="265" t="s">
        <v>350</v>
      </c>
      <c r="D60" s="125">
        <v>2081</v>
      </c>
      <c r="E60" s="280"/>
      <c r="F60" s="280"/>
      <c r="G60" s="280"/>
    </row>
    <row r="61" spans="1:7" ht="20.100000000000001" customHeight="1">
      <c r="A61" s="181"/>
      <c r="B61" s="125"/>
      <c r="C61" s="265" t="s">
        <v>351</v>
      </c>
      <c r="D61" s="125"/>
      <c r="E61" s="280"/>
      <c r="F61" s="280"/>
      <c r="G61" s="280"/>
    </row>
    <row r="62" spans="1:7" ht="20.100000000000001" customHeight="1">
      <c r="A62" s="181"/>
      <c r="B62" s="125"/>
      <c r="C62" s="265" t="s">
        <v>364</v>
      </c>
      <c r="D62" s="125"/>
      <c r="E62" s="280"/>
      <c r="F62" s="280"/>
      <c r="G62" s="280"/>
    </row>
    <row r="63" spans="1:7" ht="20.100000000000001" customHeight="1">
      <c r="A63" s="181"/>
      <c r="B63" s="125"/>
      <c r="C63" s="181" t="s">
        <v>1562</v>
      </c>
      <c r="D63" s="127">
        <v>527</v>
      </c>
      <c r="E63" s="280"/>
      <c r="F63" s="280"/>
      <c r="G63" s="280"/>
    </row>
    <row r="64" spans="1:7" ht="20.100000000000001" customHeight="1">
      <c r="A64" s="181"/>
      <c r="B64" s="125"/>
      <c r="C64" s="181" t="s">
        <v>1517</v>
      </c>
      <c r="D64" s="127">
        <f>SUM(D65:D69)</f>
        <v>84</v>
      </c>
      <c r="E64" s="280"/>
      <c r="F64" s="280"/>
      <c r="G64" s="280"/>
    </row>
    <row r="65" spans="1:7" ht="20.100000000000001" customHeight="1">
      <c r="A65" s="181"/>
      <c r="B65" s="125"/>
      <c r="C65" s="265" t="s">
        <v>360</v>
      </c>
      <c r="D65" s="125"/>
      <c r="E65" s="280"/>
      <c r="F65" s="280"/>
      <c r="G65" s="280"/>
    </row>
    <row r="66" spans="1:7" ht="20.100000000000001" customHeight="1">
      <c r="A66" s="181"/>
      <c r="B66" s="125"/>
      <c r="C66" s="265" t="s">
        <v>361</v>
      </c>
      <c r="D66" s="125"/>
      <c r="E66" s="280"/>
      <c r="F66" s="280"/>
      <c r="G66" s="280"/>
    </row>
    <row r="67" spans="1:7" ht="20.100000000000001" customHeight="1">
      <c r="A67" s="181"/>
      <c r="B67" s="125"/>
      <c r="C67" s="265" t="s">
        <v>362</v>
      </c>
      <c r="D67" s="125"/>
      <c r="E67" s="280"/>
      <c r="F67" s="280"/>
      <c r="G67" s="280"/>
    </row>
    <row r="68" spans="1:7" ht="20.100000000000001" customHeight="1">
      <c r="A68" s="181"/>
      <c r="B68" s="125"/>
      <c r="C68" s="265" t="s">
        <v>363</v>
      </c>
      <c r="D68" s="125"/>
      <c r="E68" s="280"/>
      <c r="F68" s="280"/>
      <c r="G68" s="280"/>
    </row>
    <row r="69" spans="1:7" ht="20.100000000000001" customHeight="1">
      <c r="A69" s="181"/>
      <c r="B69" s="125"/>
      <c r="C69" s="265" t="s">
        <v>365</v>
      </c>
      <c r="D69" s="125">
        <v>84</v>
      </c>
      <c r="E69" s="280"/>
      <c r="F69" s="280"/>
      <c r="G69" s="280"/>
    </row>
    <row r="70" spans="1:7" ht="20.100000000000001" customHeight="1">
      <c r="A70" s="181"/>
      <c r="B70" s="125"/>
      <c r="C70" s="181" t="s">
        <v>1563</v>
      </c>
      <c r="D70" s="127">
        <f>SUM(D71:D73)</f>
        <v>0</v>
      </c>
      <c r="E70" s="280"/>
      <c r="F70" s="280"/>
      <c r="G70" s="280"/>
    </row>
    <row r="71" spans="1:7" ht="20.100000000000001" customHeight="1">
      <c r="A71" s="181"/>
      <c r="B71" s="125"/>
      <c r="C71" s="181" t="s">
        <v>1564</v>
      </c>
      <c r="D71" s="125"/>
      <c r="E71" s="280"/>
      <c r="F71" s="280"/>
      <c r="G71" s="280"/>
    </row>
    <row r="72" spans="1:7" ht="20.100000000000001" customHeight="1">
      <c r="A72" s="181"/>
      <c r="B72" s="125"/>
      <c r="C72" s="181" t="s">
        <v>1565</v>
      </c>
      <c r="D72" s="125"/>
      <c r="E72" s="280"/>
      <c r="F72" s="280"/>
      <c r="G72" s="280"/>
    </row>
    <row r="73" spans="1:7" ht="20.100000000000001" customHeight="1">
      <c r="A73" s="181"/>
      <c r="B73" s="125"/>
      <c r="C73" s="181" t="s">
        <v>1566</v>
      </c>
      <c r="D73" s="125"/>
      <c r="E73" s="280"/>
      <c r="F73" s="280"/>
      <c r="G73" s="280"/>
    </row>
    <row r="74" spans="1:7" ht="20.100000000000001" customHeight="1">
      <c r="A74" s="181"/>
      <c r="B74" s="125"/>
      <c r="C74" s="252" t="s">
        <v>1519</v>
      </c>
      <c r="D74" s="127">
        <f>SUM(D75:D77)</f>
        <v>1851</v>
      </c>
      <c r="E74" s="280"/>
      <c r="F74" s="280"/>
      <c r="G74" s="280"/>
    </row>
    <row r="75" spans="1:7" ht="20.100000000000001" customHeight="1">
      <c r="A75" s="181"/>
      <c r="B75" s="125"/>
      <c r="C75" s="117" t="s">
        <v>1567</v>
      </c>
      <c r="D75" s="125"/>
      <c r="E75" s="280"/>
      <c r="F75" s="280"/>
      <c r="G75" s="280"/>
    </row>
    <row r="76" spans="1:7" ht="20.100000000000001" customHeight="1">
      <c r="A76" s="181"/>
      <c r="B76" s="125"/>
      <c r="C76" s="117" t="s">
        <v>1568</v>
      </c>
      <c r="D76" s="125">
        <v>1851</v>
      </c>
      <c r="E76" s="280"/>
      <c r="F76" s="280"/>
      <c r="G76" s="280"/>
    </row>
    <row r="77" spans="1:7" ht="20.100000000000001" customHeight="1">
      <c r="A77" s="181"/>
      <c r="B77" s="125"/>
      <c r="C77" s="118" t="s">
        <v>1569</v>
      </c>
      <c r="D77" s="125"/>
      <c r="E77" s="280"/>
      <c r="F77" s="280"/>
      <c r="G77" s="280"/>
    </row>
    <row r="78" spans="1:7" ht="20.100000000000001" customHeight="1">
      <c r="A78" s="181"/>
      <c r="B78" s="125"/>
      <c r="C78" s="252" t="s">
        <v>1520</v>
      </c>
      <c r="D78" s="127">
        <f>SUM(D79:D81)</f>
        <v>0</v>
      </c>
      <c r="E78" s="280"/>
      <c r="F78" s="280"/>
      <c r="G78" s="280"/>
    </row>
    <row r="79" spans="1:7" ht="20.100000000000001" customHeight="1">
      <c r="A79" s="181"/>
      <c r="B79" s="125"/>
      <c r="C79" s="117" t="s">
        <v>1567</v>
      </c>
      <c r="D79" s="125"/>
      <c r="E79" s="280"/>
      <c r="F79" s="280"/>
      <c r="G79" s="280"/>
    </row>
    <row r="80" spans="1:7" ht="20.100000000000001" customHeight="1">
      <c r="A80" s="181"/>
      <c r="B80" s="125"/>
      <c r="C80" s="117" t="s">
        <v>1568</v>
      </c>
      <c r="D80" s="125"/>
      <c r="E80" s="280"/>
      <c r="F80" s="280"/>
      <c r="G80" s="280"/>
    </row>
    <row r="81" spans="1:7" ht="20.100000000000001" customHeight="1">
      <c r="A81" s="181"/>
      <c r="B81" s="125"/>
      <c r="C81" s="117" t="s">
        <v>1570</v>
      </c>
      <c r="D81" s="125">
        <f>SUM(D82:D83)</f>
        <v>0</v>
      </c>
      <c r="E81" s="280"/>
      <c r="F81" s="280"/>
      <c r="G81" s="280"/>
    </row>
    <row r="82" spans="1:7" ht="20.100000000000001" customHeight="1">
      <c r="A82" s="181"/>
      <c r="B82" s="125"/>
      <c r="C82" s="252" t="s">
        <v>1521</v>
      </c>
      <c r="D82" s="127">
        <f>SUM(D83:D87)</f>
        <v>0</v>
      </c>
      <c r="E82" s="280"/>
      <c r="F82" s="280"/>
      <c r="G82" s="280"/>
    </row>
    <row r="83" spans="1:7" ht="20.100000000000001" customHeight="1">
      <c r="A83" s="181"/>
      <c r="B83" s="125"/>
      <c r="C83" s="117" t="s">
        <v>1571</v>
      </c>
      <c r="D83" s="125"/>
      <c r="E83" s="280"/>
      <c r="F83" s="280"/>
      <c r="G83" s="280"/>
    </row>
    <row r="84" spans="1:7" ht="20.100000000000001" customHeight="1">
      <c r="A84" s="181"/>
      <c r="B84" s="125"/>
      <c r="C84" s="117" t="s">
        <v>1572</v>
      </c>
      <c r="D84" s="125"/>
      <c r="E84" s="280"/>
      <c r="F84" s="280"/>
      <c r="G84" s="280"/>
    </row>
    <row r="85" spans="1:7" ht="20.100000000000001" customHeight="1">
      <c r="A85" s="181"/>
      <c r="B85" s="125"/>
      <c r="C85" s="117" t="s">
        <v>1573</v>
      </c>
      <c r="D85" s="125">
        <f>SUM(D86:D89)</f>
        <v>0</v>
      </c>
      <c r="E85" s="280"/>
      <c r="F85" s="280"/>
      <c r="G85" s="280"/>
    </row>
    <row r="86" spans="1:7" ht="20.100000000000001" customHeight="1">
      <c r="A86" s="181"/>
      <c r="B86" s="125"/>
      <c r="C86" s="117" t="s">
        <v>1574</v>
      </c>
      <c r="D86" s="125"/>
      <c r="E86" s="280"/>
      <c r="F86" s="280"/>
      <c r="G86" s="280"/>
    </row>
    <row r="87" spans="1:7" ht="20.100000000000001" customHeight="1">
      <c r="A87" s="181"/>
      <c r="B87" s="125"/>
      <c r="C87" s="117" t="s">
        <v>1575</v>
      </c>
      <c r="D87" s="125"/>
      <c r="E87" s="280"/>
      <c r="F87" s="280"/>
      <c r="G87" s="280"/>
    </row>
    <row r="88" spans="1:7" ht="20.100000000000001" customHeight="1">
      <c r="A88" s="181"/>
      <c r="B88" s="125"/>
      <c r="C88" s="252" t="s">
        <v>1522</v>
      </c>
      <c r="D88" s="127">
        <f>SUM(D89:D90)</f>
        <v>0</v>
      </c>
      <c r="E88" s="280"/>
      <c r="F88" s="280"/>
      <c r="G88" s="280"/>
    </row>
    <row r="89" spans="1:7" ht="20.100000000000001" customHeight="1">
      <c r="A89" s="181"/>
      <c r="B89" s="125"/>
      <c r="C89" s="117" t="s">
        <v>1564</v>
      </c>
      <c r="D89" s="125"/>
      <c r="E89" s="280"/>
      <c r="F89" s="280"/>
      <c r="G89" s="280"/>
    </row>
    <row r="90" spans="1:7" ht="20.100000000000001" customHeight="1">
      <c r="A90" s="181"/>
      <c r="B90" s="125"/>
      <c r="C90" s="117" t="s">
        <v>1576</v>
      </c>
      <c r="D90" s="125">
        <f>SUM(D91:D94)</f>
        <v>0</v>
      </c>
      <c r="E90" s="280"/>
      <c r="F90" s="280"/>
      <c r="G90" s="280"/>
    </row>
    <row r="91" spans="1:7" ht="20.100000000000001" customHeight="1">
      <c r="A91" s="181"/>
      <c r="B91" s="125"/>
      <c r="C91" s="117" t="s">
        <v>1523</v>
      </c>
      <c r="D91" s="127">
        <f>SUM(D92:D99)</f>
        <v>0</v>
      </c>
      <c r="E91" s="280"/>
      <c r="F91" s="280"/>
      <c r="G91" s="280"/>
    </row>
    <row r="92" spans="1:7" ht="20.100000000000001" customHeight="1">
      <c r="A92" s="181"/>
      <c r="B92" s="125"/>
      <c r="C92" s="117" t="s">
        <v>1567</v>
      </c>
      <c r="D92" s="125"/>
      <c r="E92" s="280"/>
      <c r="F92" s="280"/>
      <c r="G92" s="280"/>
    </row>
    <row r="93" spans="1:7" ht="20.100000000000001" customHeight="1">
      <c r="A93" s="181"/>
      <c r="B93" s="125"/>
      <c r="C93" s="117" t="s">
        <v>1568</v>
      </c>
      <c r="D93" s="125"/>
      <c r="E93" s="280"/>
      <c r="F93" s="280"/>
      <c r="G93" s="280"/>
    </row>
    <row r="94" spans="1:7" ht="20.100000000000001" customHeight="1">
      <c r="A94" s="181"/>
      <c r="B94" s="125"/>
      <c r="C94" s="117" t="s">
        <v>1577</v>
      </c>
      <c r="D94" s="125"/>
      <c r="E94" s="280"/>
      <c r="F94" s="280"/>
      <c r="G94" s="280"/>
    </row>
    <row r="95" spans="1:7" ht="20.100000000000001" customHeight="1">
      <c r="A95" s="181"/>
      <c r="B95" s="125"/>
      <c r="C95" s="117" t="s">
        <v>1578</v>
      </c>
      <c r="D95" s="125">
        <f>SUM(D96:D99)</f>
        <v>0</v>
      </c>
      <c r="E95" s="280"/>
      <c r="F95" s="280"/>
      <c r="G95" s="280"/>
    </row>
    <row r="96" spans="1:7" ht="20.100000000000001" customHeight="1">
      <c r="A96" s="181"/>
      <c r="B96" s="125"/>
      <c r="C96" s="117" t="s">
        <v>1579</v>
      </c>
      <c r="D96" s="125"/>
      <c r="E96" s="280"/>
      <c r="F96" s="280"/>
      <c r="G96" s="280"/>
    </row>
    <row r="97" spans="1:7" ht="20.100000000000001" customHeight="1">
      <c r="A97" s="181"/>
      <c r="B97" s="125"/>
      <c r="C97" s="117" t="s">
        <v>1580</v>
      </c>
      <c r="D97" s="125"/>
      <c r="E97" s="280"/>
      <c r="F97" s="280"/>
      <c r="G97" s="280"/>
    </row>
    <row r="98" spans="1:7" ht="20.100000000000001" customHeight="1">
      <c r="A98" s="181"/>
      <c r="B98" s="125"/>
      <c r="C98" s="117" t="s">
        <v>1581</v>
      </c>
      <c r="D98" s="125"/>
      <c r="E98" s="280"/>
      <c r="F98" s="280"/>
      <c r="G98" s="280"/>
    </row>
    <row r="99" spans="1:7" ht="20.100000000000001" customHeight="1">
      <c r="A99" s="181"/>
      <c r="B99" s="125"/>
      <c r="C99" s="117" t="s">
        <v>1582</v>
      </c>
      <c r="D99" s="125"/>
      <c r="E99" s="280"/>
      <c r="F99" s="280"/>
      <c r="G99" s="280"/>
    </row>
    <row r="100" spans="1:7" ht="20.100000000000001" customHeight="1">
      <c r="A100" s="181"/>
      <c r="B100" s="125"/>
      <c r="C100" s="181" t="s">
        <v>317</v>
      </c>
      <c r="D100" s="127">
        <f>D101+D106+D111</f>
        <v>940</v>
      </c>
      <c r="E100" s="280"/>
      <c r="F100" s="280"/>
      <c r="G100" s="280"/>
    </row>
    <row r="101" spans="1:7" ht="20.100000000000001" customHeight="1">
      <c r="A101" s="181"/>
      <c r="B101" s="125"/>
      <c r="C101" s="265" t="s">
        <v>1524</v>
      </c>
      <c r="D101" s="127">
        <f>SUM(D102:D105)</f>
        <v>204</v>
      </c>
      <c r="E101" s="280"/>
      <c r="F101" s="280"/>
      <c r="G101" s="280"/>
    </row>
    <row r="102" spans="1:7" ht="20.100000000000001" customHeight="1">
      <c r="A102" s="181"/>
      <c r="B102" s="125"/>
      <c r="C102" s="265" t="s">
        <v>340</v>
      </c>
      <c r="D102" s="125"/>
      <c r="E102" s="280"/>
      <c r="F102" s="280"/>
      <c r="G102" s="280"/>
    </row>
    <row r="103" spans="1:7" ht="20.100000000000001" customHeight="1">
      <c r="A103" s="181"/>
      <c r="B103" s="125"/>
      <c r="C103" s="265" t="s">
        <v>366</v>
      </c>
      <c r="D103" s="125"/>
      <c r="E103" s="280"/>
      <c r="F103" s="280"/>
      <c r="G103" s="280"/>
    </row>
    <row r="104" spans="1:7" ht="20.100000000000001" customHeight="1">
      <c r="A104" s="181"/>
      <c r="B104" s="125"/>
      <c r="C104" s="265" t="s">
        <v>367</v>
      </c>
      <c r="D104" s="125"/>
      <c r="E104" s="280"/>
      <c r="F104" s="280"/>
      <c r="G104" s="280"/>
    </row>
    <row r="105" spans="1:7" ht="20.100000000000001" customHeight="1">
      <c r="A105" s="181"/>
      <c r="B105" s="125"/>
      <c r="C105" s="265" t="s">
        <v>368</v>
      </c>
      <c r="D105" s="125">
        <v>204</v>
      </c>
      <c r="E105" s="280"/>
      <c r="F105" s="280"/>
      <c r="G105" s="280"/>
    </row>
    <row r="106" spans="1:7" ht="20.100000000000001" customHeight="1">
      <c r="A106" s="181"/>
      <c r="B106" s="125"/>
      <c r="C106" s="265" t="s">
        <v>2049</v>
      </c>
      <c r="D106" s="127">
        <f>SUM(D107:D110)</f>
        <v>0</v>
      </c>
      <c r="E106" s="280"/>
      <c r="F106" s="280"/>
      <c r="G106" s="280"/>
    </row>
    <row r="107" spans="1:7" ht="20.100000000000001" customHeight="1">
      <c r="A107" s="181"/>
      <c r="B107" s="125"/>
      <c r="C107" s="265" t="s">
        <v>340</v>
      </c>
      <c r="D107" s="125"/>
      <c r="E107" s="280"/>
      <c r="F107" s="280"/>
      <c r="G107" s="280"/>
    </row>
    <row r="108" spans="1:7" ht="20.100000000000001" customHeight="1">
      <c r="A108" s="181"/>
      <c r="B108" s="125"/>
      <c r="C108" s="265" t="s">
        <v>366</v>
      </c>
      <c r="D108" s="125"/>
      <c r="E108" s="280"/>
      <c r="F108" s="280"/>
      <c r="G108" s="280"/>
    </row>
    <row r="109" spans="1:7" ht="20.100000000000001" customHeight="1">
      <c r="A109" s="181"/>
      <c r="B109" s="125"/>
      <c r="C109" s="265" t="s">
        <v>369</v>
      </c>
      <c r="D109" s="125"/>
      <c r="E109" s="280"/>
      <c r="F109" s="280"/>
      <c r="G109" s="280"/>
    </row>
    <row r="110" spans="1:7" ht="20.100000000000001" customHeight="1">
      <c r="A110" s="181"/>
      <c r="B110" s="125"/>
      <c r="C110" s="265" t="s">
        <v>370</v>
      </c>
      <c r="D110" s="125"/>
      <c r="E110" s="280"/>
      <c r="F110" s="280"/>
      <c r="G110" s="280"/>
    </row>
    <row r="111" spans="1:7" ht="20.100000000000001" customHeight="1">
      <c r="A111" s="181"/>
      <c r="B111" s="125"/>
      <c r="C111" s="265" t="s">
        <v>1525</v>
      </c>
      <c r="D111" s="127">
        <f>SUM(D112:D115)</f>
        <v>736</v>
      </c>
      <c r="E111" s="280"/>
      <c r="F111" s="280"/>
      <c r="G111" s="280"/>
    </row>
    <row r="112" spans="1:7" ht="20.100000000000001" customHeight="1">
      <c r="A112" s="181"/>
      <c r="B112" s="125"/>
      <c r="C112" s="265" t="s">
        <v>371</v>
      </c>
      <c r="D112" s="125"/>
      <c r="E112" s="280"/>
      <c r="F112" s="280"/>
      <c r="G112" s="280"/>
    </row>
    <row r="113" spans="1:7" ht="20.100000000000001" customHeight="1">
      <c r="A113" s="181"/>
      <c r="B113" s="125"/>
      <c r="C113" s="265" t="s">
        <v>1583</v>
      </c>
      <c r="D113" s="125"/>
      <c r="E113" s="280"/>
      <c r="F113" s="280"/>
      <c r="G113" s="280"/>
    </row>
    <row r="114" spans="1:7" ht="20.100000000000001" customHeight="1">
      <c r="A114" s="181"/>
      <c r="B114" s="125"/>
      <c r="C114" s="265" t="s">
        <v>372</v>
      </c>
      <c r="D114" s="125"/>
      <c r="E114" s="280"/>
      <c r="F114" s="280"/>
      <c r="G114" s="280"/>
    </row>
    <row r="115" spans="1:7" ht="20.100000000000001" customHeight="1">
      <c r="A115" s="181"/>
      <c r="B115" s="125"/>
      <c r="C115" s="265" t="s">
        <v>373</v>
      </c>
      <c r="D115" s="125">
        <v>736</v>
      </c>
      <c r="E115" s="280"/>
      <c r="F115" s="280"/>
      <c r="G115" s="280"/>
    </row>
    <row r="116" spans="1:7" ht="20.100000000000001" customHeight="1">
      <c r="A116" s="181"/>
      <c r="B116" s="125"/>
      <c r="C116" s="263" t="s">
        <v>319</v>
      </c>
      <c r="D116" s="127">
        <f>D117+D122+D127+D132+D141+D148+D157+D160+D163+D164</f>
        <v>0</v>
      </c>
      <c r="E116" s="280"/>
      <c r="F116" s="280"/>
      <c r="G116" s="280"/>
    </row>
    <row r="117" spans="1:7" ht="20.100000000000001" customHeight="1">
      <c r="A117" s="181"/>
      <c r="B117" s="125"/>
      <c r="C117" s="265" t="s">
        <v>1526</v>
      </c>
      <c r="D117" s="127">
        <f>SUM(D118:D121)</f>
        <v>0</v>
      </c>
      <c r="E117" s="280"/>
      <c r="F117" s="280"/>
      <c r="G117" s="280"/>
    </row>
    <row r="118" spans="1:7" ht="20.100000000000001" customHeight="1">
      <c r="A118" s="181"/>
      <c r="B118" s="125"/>
      <c r="C118" s="265" t="s">
        <v>374</v>
      </c>
      <c r="D118" s="125"/>
      <c r="E118" s="280"/>
      <c r="F118" s="280"/>
      <c r="G118" s="280"/>
    </row>
    <row r="119" spans="1:7" ht="20.100000000000001" customHeight="1">
      <c r="A119" s="181"/>
      <c r="B119" s="125"/>
      <c r="C119" s="265" t="s">
        <v>375</v>
      </c>
      <c r="D119" s="125">
        <f>SUM(D120:D123)</f>
        <v>0</v>
      </c>
      <c r="E119" s="280"/>
      <c r="F119" s="280"/>
      <c r="G119" s="280"/>
    </row>
    <row r="120" spans="1:7" ht="20.100000000000001" customHeight="1">
      <c r="A120" s="181"/>
      <c r="B120" s="125"/>
      <c r="C120" s="265" t="s">
        <v>376</v>
      </c>
      <c r="D120" s="125"/>
      <c r="E120" s="280"/>
      <c r="F120" s="280"/>
      <c r="G120" s="280"/>
    </row>
    <row r="121" spans="1:7" ht="20.100000000000001" customHeight="1">
      <c r="A121" s="181"/>
      <c r="B121" s="125"/>
      <c r="C121" s="265" t="s">
        <v>377</v>
      </c>
      <c r="D121" s="125"/>
      <c r="E121" s="280"/>
      <c r="F121" s="280"/>
      <c r="G121" s="280"/>
    </row>
    <row r="122" spans="1:7" ht="20.100000000000001" customHeight="1">
      <c r="A122" s="181"/>
      <c r="B122" s="125"/>
      <c r="C122" s="265" t="s">
        <v>1527</v>
      </c>
      <c r="D122" s="127">
        <f>SUM(D123:D126)</f>
        <v>0</v>
      </c>
      <c r="E122" s="280"/>
      <c r="F122" s="280"/>
      <c r="G122" s="280"/>
    </row>
    <row r="123" spans="1:7" ht="20.100000000000001" customHeight="1">
      <c r="A123" s="181"/>
      <c r="B123" s="125"/>
      <c r="C123" s="265" t="s">
        <v>376</v>
      </c>
      <c r="D123" s="125"/>
      <c r="E123" s="280"/>
      <c r="F123" s="280"/>
      <c r="G123" s="280"/>
    </row>
    <row r="124" spans="1:7" ht="20.100000000000001" customHeight="1">
      <c r="A124" s="181"/>
      <c r="B124" s="125"/>
      <c r="C124" s="265" t="s">
        <v>378</v>
      </c>
      <c r="D124" s="125">
        <f>SUM(D125:D132)</f>
        <v>0</v>
      </c>
      <c r="E124" s="280"/>
      <c r="F124" s="280"/>
      <c r="G124" s="280"/>
    </row>
    <row r="125" spans="1:7" ht="20.100000000000001" customHeight="1">
      <c r="A125" s="181"/>
      <c r="B125" s="125"/>
      <c r="C125" s="265" t="s">
        <v>379</v>
      </c>
      <c r="D125" s="125"/>
      <c r="E125" s="280"/>
      <c r="F125" s="280"/>
      <c r="G125" s="280"/>
    </row>
    <row r="126" spans="1:7" ht="20.100000000000001" customHeight="1">
      <c r="A126" s="181"/>
      <c r="B126" s="125"/>
      <c r="C126" s="265" t="s">
        <v>380</v>
      </c>
      <c r="D126" s="125"/>
      <c r="E126" s="280"/>
      <c r="F126" s="280"/>
      <c r="G126" s="280"/>
    </row>
    <row r="127" spans="1:7" ht="20.100000000000001" customHeight="1">
      <c r="A127" s="181"/>
      <c r="B127" s="125"/>
      <c r="C127" s="265" t="s">
        <v>1528</v>
      </c>
      <c r="D127" s="127">
        <f>SUM(D128:D131)</f>
        <v>0</v>
      </c>
      <c r="E127" s="280"/>
      <c r="F127" s="280"/>
      <c r="G127" s="280"/>
    </row>
    <row r="128" spans="1:7" ht="20.100000000000001" customHeight="1">
      <c r="A128" s="181"/>
      <c r="B128" s="125"/>
      <c r="C128" s="265" t="s">
        <v>381</v>
      </c>
      <c r="D128" s="125"/>
      <c r="E128" s="280"/>
      <c r="F128" s="280"/>
      <c r="G128" s="280"/>
    </row>
    <row r="129" spans="1:7" ht="20.100000000000001" customHeight="1">
      <c r="A129" s="181"/>
      <c r="B129" s="125"/>
      <c r="C129" s="265" t="s">
        <v>382</v>
      </c>
      <c r="D129" s="125"/>
      <c r="E129" s="280"/>
      <c r="F129" s="280"/>
      <c r="G129" s="280"/>
    </row>
    <row r="130" spans="1:7" ht="20.100000000000001" customHeight="1">
      <c r="A130" s="181"/>
      <c r="B130" s="125"/>
      <c r="C130" s="265" t="s">
        <v>383</v>
      </c>
      <c r="D130" s="125"/>
      <c r="E130" s="280"/>
      <c r="F130" s="280"/>
      <c r="G130" s="280"/>
    </row>
    <row r="131" spans="1:7" ht="20.100000000000001" customHeight="1">
      <c r="A131" s="181"/>
      <c r="B131" s="125"/>
      <c r="C131" s="265" t="s">
        <v>384</v>
      </c>
      <c r="D131" s="125"/>
      <c r="E131" s="280"/>
      <c r="F131" s="280"/>
      <c r="G131" s="280"/>
    </row>
    <row r="132" spans="1:7" ht="20.100000000000001" customHeight="1">
      <c r="A132" s="181"/>
      <c r="B132" s="125"/>
      <c r="C132" s="265" t="s">
        <v>320</v>
      </c>
      <c r="D132" s="127">
        <f>SUM(D133:D140)</f>
        <v>0</v>
      </c>
      <c r="E132" s="280"/>
      <c r="F132" s="280"/>
      <c r="G132" s="280"/>
    </row>
    <row r="133" spans="1:7" ht="20.100000000000001" customHeight="1">
      <c r="A133" s="181"/>
      <c r="B133" s="125"/>
      <c r="C133" s="265" t="s">
        <v>385</v>
      </c>
      <c r="D133" s="125">
        <f>SUM(D134:D139)</f>
        <v>0</v>
      </c>
      <c r="E133" s="280"/>
      <c r="F133" s="280"/>
      <c r="G133" s="280"/>
    </row>
    <row r="134" spans="1:7" ht="20.100000000000001" customHeight="1">
      <c r="A134" s="181"/>
      <c r="B134" s="125"/>
      <c r="C134" s="265" t="s">
        <v>386</v>
      </c>
      <c r="D134" s="125"/>
      <c r="E134" s="280"/>
      <c r="F134" s="280"/>
      <c r="G134" s="280"/>
    </row>
    <row r="135" spans="1:7" ht="20.100000000000001" customHeight="1">
      <c r="A135" s="181"/>
      <c r="B135" s="125"/>
      <c r="C135" s="265" t="s">
        <v>387</v>
      </c>
      <c r="D135" s="125"/>
      <c r="E135" s="280"/>
      <c r="F135" s="280"/>
      <c r="G135" s="280"/>
    </row>
    <row r="136" spans="1:7" ht="20.100000000000001" customHeight="1">
      <c r="A136" s="181"/>
      <c r="B136" s="125"/>
      <c r="C136" s="265" t="s">
        <v>388</v>
      </c>
      <c r="D136" s="125"/>
      <c r="E136" s="280"/>
      <c r="F136" s="280"/>
      <c r="G136" s="280"/>
    </row>
    <row r="137" spans="1:7" ht="20.100000000000001" customHeight="1">
      <c r="A137" s="181"/>
      <c r="B137" s="125"/>
      <c r="C137" s="265" t="s">
        <v>389</v>
      </c>
      <c r="D137" s="125"/>
      <c r="E137" s="280"/>
      <c r="F137" s="280"/>
      <c r="G137" s="280"/>
    </row>
    <row r="138" spans="1:7" ht="20.100000000000001" customHeight="1">
      <c r="A138" s="181"/>
      <c r="B138" s="125"/>
      <c r="C138" s="265" t="s">
        <v>390</v>
      </c>
      <c r="D138" s="125"/>
      <c r="E138" s="280"/>
      <c r="F138" s="280"/>
      <c r="G138" s="280"/>
    </row>
    <row r="139" spans="1:7" ht="20.100000000000001" customHeight="1">
      <c r="A139" s="181"/>
      <c r="B139" s="125"/>
      <c r="C139" s="265" t="s">
        <v>391</v>
      </c>
      <c r="D139" s="125"/>
      <c r="E139" s="280"/>
      <c r="F139" s="280"/>
      <c r="G139" s="280"/>
    </row>
    <row r="140" spans="1:7" ht="20.100000000000001" customHeight="1">
      <c r="A140" s="181"/>
      <c r="B140" s="125"/>
      <c r="C140" s="265" t="s">
        <v>392</v>
      </c>
      <c r="D140" s="125">
        <f>SUM(D141:D148)</f>
        <v>0</v>
      </c>
      <c r="E140" s="280"/>
      <c r="F140" s="280"/>
      <c r="G140" s="280"/>
    </row>
    <row r="141" spans="1:7" ht="20.100000000000001" customHeight="1">
      <c r="A141" s="181"/>
      <c r="B141" s="125"/>
      <c r="C141" s="265" t="s">
        <v>321</v>
      </c>
      <c r="D141" s="127">
        <f>SUM(D142:D147)</f>
        <v>0</v>
      </c>
      <c r="E141" s="280"/>
      <c r="F141" s="280"/>
      <c r="G141" s="280"/>
    </row>
    <row r="142" spans="1:7" ht="20.100000000000001" customHeight="1">
      <c r="A142" s="181"/>
      <c r="B142" s="125"/>
      <c r="C142" s="265" t="s">
        <v>393</v>
      </c>
      <c r="D142" s="125"/>
      <c r="E142" s="280"/>
      <c r="F142" s="280"/>
      <c r="G142" s="280"/>
    </row>
    <row r="143" spans="1:7" ht="20.100000000000001" customHeight="1">
      <c r="A143" s="181"/>
      <c r="B143" s="125"/>
      <c r="C143" s="265" t="s">
        <v>394</v>
      </c>
      <c r="D143" s="125"/>
      <c r="E143" s="280"/>
      <c r="F143" s="280"/>
      <c r="G143" s="280"/>
    </row>
    <row r="144" spans="1:7" ht="20.100000000000001" customHeight="1">
      <c r="A144" s="181"/>
      <c r="B144" s="125"/>
      <c r="C144" s="265" t="s">
        <v>395</v>
      </c>
      <c r="D144" s="125"/>
      <c r="E144" s="280"/>
      <c r="F144" s="280"/>
      <c r="G144" s="280"/>
    </row>
    <row r="145" spans="1:7" ht="20.100000000000001" customHeight="1">
      <c r="A145" s="181"/>
      <c r="B145" s="125"/>
      <c r="C145" s="265" t="s">
        <v>396</v>
      </c>
      <c r="D145" s="125"/>
      <c r="E145" s="280"/>
      <c r="F145" s="280"/>
      <c r="G145" s="280"/>
    </row>
    <row r="146" spans="1:7" ht="20.100000000000001" customHeight="1">
      <c r="A146" s="181"/>
      <c r="B146" s="125"/>
      <c r="C146" s="265" t="s">
        <v>397</v>
      </c>
      <c r="D146" s="125"/>
      <c r="E146" s="280"/>
      <c r="F146" s="280"/>
      <c r="G146" s="280"/>
    </row>
    <row r="147" spans="1:7" ht="20.100000000000001" customHeight="1">
      <c r="A147" s="181"/>
      <c r="B147" s="125"/>
      <c r="C147" s="265" t="s">
        <v>398</v>
      </c>
      <c r="D147" s="125"/>
      <c r="E147" s="280"/>
      <c r="F147" s="280"/>
      <c r="G147" s="280"/>
    </row>
    <row r="148" spans="1:7" ht="20.100000000000001" customHeight="1">
      <c r="A148" s="181"/>
      <c r="B148" s="125"/>
      <c r="C148" s="265" t="s">
        <v>322</v>
      </c>
      <c r="D148" s="127">
        <f>SUM(D149:D156)</f>
        <v>0</v>
      </c>
      <c r="E148" s="280"/>
      <c r="F148" s="280"/>
      <c r="G148" s="280"/>
    </row>
    <row r="149" spans="1:7" ht="20.100000000000001" customHeight="1">
      <c r="A149" s="181"/>
      <c r="B149" s="125"/>
      <c r="C149" s="265" t="s">
        <v>399</v>
      </c>
      <c r="D149" s="125">
        <f>SUM(D150:D151)</f>
        <v>0</v>
      </c>
      <c r="E149" s="280"/>
      <c r="F149" s="280"/>
      <c r="G149" s="280"/>
    </row>
    <row r="150" spans="1:7" ht="20.100000000000001" customHeight="1">
      <c r="A150" s="181"/>
      <c r="B150" s="125"/>
      <c r="C150" s="265" t="s">
        <v>400</v>
      </c>
      <c r="D150" s="125"/>
      <c r="E150" s="280"/>
      <c r="F150" s="280"/>
      <c r="G150" s="280"/>
    </row>
    <row r="151" spans="1:7" ht="20.100000000000001" customHeight="1">
      <c r="A151" s="181"/>
      <c r="B151" s="125"/>
      <c r="C151" s="265" t="s">
        <v>401</v>
      </c>
      <c r="D151" s="125"/>
      <c r="E151" s="280"/>
      <c r="F151" s="280"/>
      <c r="G151" s="280"/>
    </row>
    <row r="152" spans="1:7" ht="20.100000000000001" customHeight="1">
      <c r="A152" s="181"/>
      <c r="B152" s="125"/>
      <c r="C152" s="265" t="s">
        <v>402</v>
      </c>
      <c r="D152" s="125">
        <f>SUM(D153:D154)</f>
        <v>0</v>
      </c>
      <c r="E152" s="280"/>
      <c r="F152" s="280"/>
      <c r="G152" s="280"/>
    </row>
    <row r="153" spans="1:7" ht="20.100000000000001" customHeight="1">
      <c r="A153" s="181"/>
      <c r="B153" s="125"/>
      <c r="C153" s="265" t="s">
        <v>403</v>
      </c>
      <c r="D153" s="125"/>
      <c r="E153" s="280"/>
      <c r="F153" s="280"/>
      <c r="G153" s="280"/>
    </row>
    <row r="154" spans="1:7" ht="20.100000000000001" customHeight="1">
      <c r="A154" s="181"/>
      <c r="B154" s="125"/>
      <c r="C154" s="265" t="s">
        <v>404</v>
      </c>
      <c r="D154" s="125"/>
      <c r="E154" s="280"/>
      <c r="F154" s="280"/>
      <c r="G154" s="280"/>
    </row>
    <row r="155" spans="1:7" ht="20.100000000000001" customHeight="1">
      <c r="A155" s="181"/>
      <c r="B155" s="125"/>
      <c r="C155" s="265" t="s">
        <v>405</v>
      </c>
      <c r="D155" s="125"/>
      <c r="E155" s="280"/>
      <c r="F155" s="280"/>
      <c r="G155" s="280"/>
    </row>
    <row r="156" spans="1:7" ht="20.100000000000001" customHeight="1">
      <c r="A156" s="181"/>
      <c r="B156" s="125"/>
      <c r="C156" s="265" t="s">
        <v>406</v>
      </c>
      <c r="D156" s="125">
        <f>SUM(D157:D159)</f>
        <v>0</v>
      </c>
      <c r="E156" s="280"/>
      <c r="F156" s="280"/>
      <c r="G156" s="280"/>
    </row>
    <row r="157" spans="1:7" ht="20.100000000000001" customHeight="1">
      <c r="A157" s="181"/>
      <c r="B157" s="125"/>
      <c r="C157" s="265" t="s">
        <v>1529</v>
      </c>
      <c r="D157" s="127">
        <f>SUM(D158:D159)</f>
        <v>0</v>
      </c>
      <c r="E157" s="280"/>
      <c r="F157" s="280"/>
      <c r="G157" s="280"/>
    </row>
    <row r="158" spans="1:7" ht="20.100000000000001" customHeight="1">
      <c r="A158" s="181"/>
      <c r="B158" s="125"/>
      <c r="C158" s="117" t="s">
        <v>1584</v>
      </c>
      <c r="D158" s="125"/>
      <c r="E158" s="280"/>
      <c r="F158" s="280"/>
      <c r="G158" s="280"/>
    </row>
    <row r="159" spans="1:7" ht="20.100000000000001" customHeight="1">
      <c r="A159" s="181"/>
      <c r="B159" s="125"/>
      <c r="C159" s="117" t="s">
        <v>1585</v>
      </c>
      <c r="D159" s="125"/>
      <c r="E159" s="280"/>
      <c r="F159" s="280"/>
      <c r="G159" s="280"/>
    </row>
    <row r="160" spans="1:7" ht="20.100000000000001" customHeight="1">
      <c r="A160" s="181"/>
      <c r="B160" s="125"/>
      <c r="C160" s="265" t="s">
        <v>1530</v>
      </c>
      <c r="D160" s="127">
        <f>SUM(D161:D162)</f>
        <v>0</v>
      </c>
      <c r="E160" s="280"/>
      <c r="F160" s="280"/>
      <c r="G160" s="280"/>
    </row>
    <row r="161" spans="1:7" ht="20.100000000000001" customHeight="1">
      <c r="A161" s="181"/>
      <c r="B161" s="125"/>
      <c r="C161" s="117" t="s">
        <v>1584</v>
      </c>
      <c r="D161" s="125">
        <f>SUM(D162:D163)</f>
        <v>0</v>
      </c>
      <c r="E161" s="280"/>
      <c r="F161" s="280"/>
      <c r="G161" s="280"/>
    </row>
    <row r="162" spans="1:7" ht="20.100000000000001" customHeight="1">
      <c r="A162" s="181"/>
      <c r="B162" s="125"/>
      <c r="C162" s="117" t="s">
        <v>1586</v>
      </c>
      <c r="D162" s="125"/>
      <c r="E162" s="280"/>
      <c r="F162" s="280"/>
      <c r="G162" s="280"/>
    </row>
    <row r="163" spans="1:7" ht="20.100000000000001" customHeight="1">
      <c r="A163" s="181"/>
      <c r="B163" s="125"/>
      <c r="C163" s="265" t="s">
        <v>1531</v>
      </c>
      <c r="D163" s="125"/>
      <c r="E163" s="280"/>
      <c r="F163" s="280"/>
      <c r="G163" s="280"/>
    </row>
    <row r="164" spans="1:7" ht="20.100000000000001" customHeight="1">
      <c r="A164" s="181"/>
      <c r="B164" s="125"/>
      <c r="C164" s="265" t="s">
        <v>1532</v>
      </c>
      <c r="D164" s="127">
        <f>SUM(D165:D167)</f>
        <v>0</v>
      </c>
      <c r="E164" s="280"/>
      <c r="F164" s="280"/>
      <c r="G164" s="280"/>
    </row>
    <row r="165" spans="1:7" ht="20.100000000000001" customHeight="1">
      <c r="A165" s="181"/>
      <c r="B165" s="125"/>
      <c r="C165" s="117" t="s">
        <v>1587</v>
      </c>
      <c r="D165" s="125"/>
      <c r="E165" s="280"/>
      <c r="F165" s="280"/>
      <c r="G165" s="280"/>
    </row>
    <row r="166" spans="1:7" ht="20.100000000000001" customHeight="1">
      <c r="A166" s="181"/>
      <c r="B166" s="125"/>
      <c r="C166" s="117" t="s">
        <v>1588</v>
      </c>
      <c r="D166" s="125"/>
      <c r="E166" s="280"/>
      <c r="F166" s="280"/>
      <c r="G166" s="280"/>
    </row>
    <row r="167" spans="1:7" ht="20.100000000000001" customHeight="1">
      <c r="A167" s="181"/>
      <c r="B167" s="125"/>
      <c r="C167" s="117" t="s">
        <v>1589</v>
      </c>
      <c r="D167" s="125"/>
      <c r="E167" s="280"/>
      <c r="F167" s="280"/>
      <c r="G167" s="280"/>
    </row>
    <row r="168" spans="1:7" ht="20.100000000000001" customHeight="1">
      <c r="A168" s="181"/>
      <c r="B168" s="125"/>
      <c r="C168" s="263" t="s">
        <v>1590</v>
      </c>
      <c r="D168" s="127">
        <f>D169</f>
        <v>0</v>
      </c>
      <c r="E168" s="280"/>
      <c r="F168" s="280"/>
      <c r="G168" s="280"/>
    </row>
    <row r="169" spans="1:7" ht="20.100000000000001" customHeight="1">
      <c r="A169" s="181"/>
      <c r="B169" s="125"/>
      <c r="C169" s="265" t="s">
        <v>323</v>
      </c>
      <c r="D169" s="127">
        <f>SUM(D170:D171)</f>
        <v>0</v>
      </c>
      <c r="E169" s="280"/>
      <c r="F169" s="280"/>
      <c r="G169" s="280"/>
    </row>
    <row r="170" spans="1:7" ht="20.100000000000001" customHeight="1">
      <c r="A170" s="181"/>
      <c r="B170" s="125"/>
      <c r="C170" s="265" t="s">
        <v>407</v>
      </c>
      <c r="D170" s="125"/>
      <c r="E170" s="280"/>
      <c r="F170" s="280"/>
      <c r="G170" s="280"/>
    </row>
    <row r="171" spans="1:7" ht="20.100000000000001" customHeight="1">
      <c r="A171" s="181"/>
      <c r="B171" s="125"/>
      <c r="C171" s="265" t="s">
        <v>408</v>
      </c>
      <c r="D171" s="125"/>
      <c r="E171" s="280"/>
      <c r="F171" s="280"/>
      <c r="G171" s="280"/>
    </row>
    <row r="172" spans="1:7" ht="20.100000000000001" customHeight="1">
      <c r="A172" s="181"/>
      <c r="B172" s="125"/>
      <c r="C172" s="263" t="s">
        <v>1591</v>
      </c>
      <c r="D172" s="127">
        <f>D173+D177+D186</f>
        <v>1021</v>
      </c>
      <c r="E172" s="280"/>
      <c r="F172" s="280"/>
      <c r="G172" s="280"/>
    </row>
    <row r="173" spans="1:7" ht="20.100000000000001" customHeight="1">
      <c r="A173" s="181"/>
      <c r="B173" s="125"/>
      <c r="C173" s="265" t="s">
        <v>324</v>
      </c>
      <c r="D173" s="127">
        <f>SUM(D174:D176)</f>
        <v>314</v>
      </c>
      <c r="E173" s="280"/>
      <c r="F173" s="280"/>
      <c r="G173" s="280"/>
    </row>
    <row r="174" spans="1:7" ht="20.100000000000001" customHeight="1">
      <c r="A174" s="181"/>
      <c r="B174" s="125"/>
      <c r="C174" s="265" t="s">
        <v>1592</v>
      </c>
      <c r="D174" s="125">
        <v>314</v>
      </c>
      <c r="E174" s="280"/>
      <c r="F174" s="280"/>
      <c r="G174" s="280"/>
    </row>
    <row r="175" spans="1:7" ht="20.100000000000001" customHeight="1">
      <c r="A175" s="181"/>
      <c r="B175" s="125"/>
      <c r="C175" s="265" t="s">
        <v>1593</v>
      </c>
      <c r="D175" s="125"/>
      <c r="E175" s="280"/>
      <c r="F175" s="280"/>
      <c r="G175" s="280"/>
    </row>
    <row r="176" spans="1:7" ht="20.100000000000001" customHeight="1">
      <c r="A176" s="181"/>
      <c r="B176" s="125"/>
      <c r="C176" s="265" t="s">
        <v>1594</v>
      </c>
      <c r="D176" s="125"/>
      <c r="E176" s="280"/>
      <c r="F176" s="280"/>
      <c r="G176" s="280"/>
    </row>
    <row r="177" spans="1:7" ht="20.100000000000001" customHeight="1">
      <c r="A177" s="181"/>
      <c r="B177" s="283"/>
      <c r="C177" s="265" t="s">
        <v>1595</v>
      </c>
      <c r="D177" s="127">
        <f>SUM(D178:D185)</f>
        <v>0</v>
      </c>
      <c r="E177" s="280"/>
      <c r="F177" s="280"/>
      <c r="G177" s="280"/>
    </row>
    <row r="178" spans="1:7" ht="20.100000000000001" customHeight="1">
      <c r="A178" s="181"/>
      <c r="B178" s="283"/>
      <c r="C178" s="265" t="s">
        <v>409</v>
      </c>
      <c r="D178" s="125"/>
      <c r="E178" s="280"/>
      <c r="F178" s="280"/>
      <c r="G178" s="280"/>
    </row>
    <row r="179" spans="1:7" ht="20.100000000000001" customHeight="1">
      <c r="A179" s="181"/>
      <c r="B179" s="283"/>
      <c r="C179" s="265" t="s">
        <v>410</v>
      </c>
      <c r="D179" s="125"/>
      <c r="E179" s="280"/>
      <c r="F179" s="280"/>
      <c r="G179" s="280"/>
    </row>
    <row r="180" spans="1:7" ht="20.100000000000001" customHeight="1">
      <c r="A180" s="181"/>
      <c r="B180" s="283"/>
      <c r="C180" s="265" t="s">
        <v>411</v>
      </c>
      <c r="D180" s="125"/>
      <c r="E180" s="280"/>
      <c r="F180" s="280"/>
      <c r="G180" s="280"/>
    </row>
    <row r="181" spans="1:7" ht="20.100000000000001" customHeight="1">
      <c r="A181" s="181"/>
      <c r="B181" s="283"/>
      <c r="C181" s="265" t="s">
        <v>412</v>
      </c>
      <c r="D181" s="125"/>
      <c r="E181" s="280"/>
      <c r="F181" s="280"/>
      <c r="G181" s="280"/>
    </row>
    <row r="182" spans="1:7" ht="20.100000000000001" customHeight="1">
      <c r="A182" s="181"/>
      <c r="B182" s="283"/>
      <c r="C182" s="265" t="s">
        <v>413</v>
      </c>
      <c r="D182" s="125"/>
      <c r="E182" s="280"/>
      <c r="F182" s="280"/>
      <c r="G182" s="280"/>
    </row>
    <row r="183" spans="1:7" ht="20.100000000000001" customHeight="1">
      <c r="A183" s="181"/>
      <c r="B183" s="283"/>
      <c r="C183" s="265" t="s">
        <v>414</v>
      </c>
      <c r="D183" s="125"/>
      <c r="E183" s="280"/>
      <c r="F183" s="280"/>
      <c r="G183" s="280"/>
    </row>
    <row r="184" spans="1:7" ht="20.100000000000001" customHeight="1">
      <c r="A184" s="181"/>
      <c r="B184" s="283"/>
      <c r="C184" s="265" t="s">
        <v>415</v>
      </c>
      <c r="D184" s="125"/>
      <c r="E184" s="280"/>
      <c r="F184" s="280"/>
      <c r="G184" s="280"/>
    </row>
    <row r="185" spans="1:7" ht="20.100000000000001" customHeight="1">
      <c r="A185" s="181"/>
      <c r="B185" s="283"/>
      <c r="C185" s="265" t="s">
        <v>416</v>
      </c>
      <c r="D185" s="125"/>
      <c r="E185" s="280"/>
      <c r="F185" s="280"/>
      <c r="G185" s="280"/>
    </row>
    <row r="186" spans="1:7" ht="20.100000000000001" customHeight="1">
      <c r="A186" s="181"/>
      <c r="B186" s="283"/>
      <c r="C186" s="265" t="s">
        <v>1534</v>
      </c>
      <c r="D186" s="127">
        <f>SUM(D187:D196)</f>
        <v>707</v>
      </c>
      <c r="E186" s="280"/>
      <c r="F186" s="280"/>
      <c r="G186" s="280"/>
    </row>
    <row r="187" spans="1:7" ht="20.100000000000001" customHeight="1">
      <c r="A187" s="181"/>
      <c r="B187" s="283"/>
      <c r="C187" s="265" t="s">
        <v>417</v>
      </c>
      <c r="D187" s="125">
        <v>13</v>
      </c>
      <c r="E187" s="280"/>
      <c r="F187" s="280"/>
      <c r="G187" s="280"/>
    </row>
    <row r="188" spans="1:7" ht="20.100000000000001" customHeight="1">
      <c r="A188" s="181"/>
      <c r="B188" s="283"/>
      <c r="C188" s="265" t="s">
        <v>418</v>
      </c>
      <c r="D188" s="125">
        <v>434</v>
      </c>
      <c r="E188" s="280"/>
      <c r="F188" s="280"/>
      <c r="G188" s="280"/>
    </row>
    <row r="189" spans="1:7" ht="20.100000000000001" customHeight="1">
      <c r="A189" s="181"/>
      <c r="B189" s="283"/>
      <c r="C189" s="265" t="s">
        <v>419</v>
      </c>
      <c r="D189" s="125">
        <v>160</v>
      </c>
      <c r="E189" s="280"/>
      <c r="F189" s="280"/>
      <c r="G189" s="280"/>
    </row>
    <row r="190" spans="1:7" ht="20.100000000000001" customHeight="1">
      <c r="A190" s="181"/>
      <c r="B190" s="283"/>
      <c r="C190" s="265" t="s">
        <v>420</v>
      </c>
      <c r="D190" s="125"/>
      <c r="E190" s="280"/>
      <c r="F190" s="280"/>
      <c r="G190" s="280"/>
    </row>
    <row r="191" spans="1:7" ht="20.100000000000001" customHeight="1">
      <c r="A191" s="181"/>
      <c r="B191" s="283"/>
      <c r="C191" s="265" t="s">
        <v>421</v>
      </c>
      <c r="D191" s="125">
        <v>100</v>
      </c>
      <c r="E191" s="280"/>
      <c r="F191" s="280"/>
      <c r="G191" s="280"/>
    </row>
    <row r="192" spans="1:7" ht="20.100000000000001" customHeight="1">
      <c r="A192" s="181"/>
      <c r="B192" s="283"/>
      <c r="C192" s="265" t="s">
        <v>422</v>
      </c>
      <c r="D192" s="125"/>
      <c r="E192" s="280"/>
      <c r="F192" s="280"/>
      <c r="G192" s="280"/>
    </row>
    <row r="193" spans="1:7" ht="20.100000000000001" customHeight="1">
      <c r="A193" s="181"/>
      <c r="B193" s="283"/>
      <c r="C193" s="265" t="s">
        <v>423</v>
      </c>
      <c r="D193" s="283"/>
      <c r="E193" s="280"/>
      <c r="F193" s="280"/>
      <c r="G193" s="280"/>
    </row>
    <row r="194" spans="1:7" ht="20.100000000000001" customHeight="1">
      <c r="A194" s="181"/>
      <c r="B194" s="283"/>
      <c r="C194" s="265" t="s">
        <v>424</v>
      </c>
      <c r="D194" s="283"/>
      <c r="E194" s="280"/>
      <c r="F194" s="280"/>
      <c r="G194" s="280"/>
    </row>
    <row r="195" spans="1:7" ht="20.100000000000001" customHeight="1">
      <c r="A195" s="181"/>
      <c r="B195" s="283"/>
      <c r="C195" s="265" t="s">
        <v>425</v>
      </c>
      <c r="D195" s="283"/>
      <c r="E195" s="280"/>
      <c r="F195" s="280"/>
      <c r="G195" s="280"/>
    </row>
    <row r="196" spans="1:7" ht="20.100000000000001" customHeight="1">
      <c r="A196" s="181"/>
      <c r="B196" s="283"/>
      <c r="C196" s="265" t="s">
        <v>426</v>
      </c>
      <c r="D196" s="283"/>
      <c r="E196" s="280"/>
      <c r="F196" s="280"/>
      <c r="G196" s="280"/>
    </row>
    <row r="197" spans="1:7" ht="20.100000000000001" customHeight="1">
      <c r="A197" s="181"/>
      <c r="B197" s="283"/>
      <c r="C197" s="263" t="s">
        <v>1596</v>
      </c>
      <c r="D197" s="284">
        <f>SUM(D198:D213)</f>
        <v>4745</v>
      </c>
      <c r="E197" s="280"/>
      <c r="F197" s="280"/>
      <c r="G197" s="280"/>
    </row>
    <row r="198" spans="1:7" ht="20.100000000000001" customHeight="1">
      <c r="A198" s="181"/>
      <c r="B198" s="283"/>
      <c r="C198" s="263" t="s">
        <v>1597</v>
      </c>
      <c r="D198" s="283"/>
      <c r="E198" s="280"/>
      <c r="F198" s="280"/>
      <c r="G198" s="280"/>
    </row>
    <row r="199" spans="1:7" ht="20.100000000000001" customHeight="1">
      <c r="A199" s="181"/>
      <c r="B199" s="283"/>
      <c r="C199" s="263" t="s">
        <v>1598</v>
      </c>
      <c r="D199" s="283"/>
      <c r="E199" s="280"/>
      <c r="F199" s="280"/>
      <c r="G199" s="280"/>
    </row>
    <row r="200" spans="1:7" ht="20.100000000000001" customHeight="1">
      <c r="A200" s="181"/>
      <c r="B200" s="283"/>
      <c r="C200" s="263" t="s">
        <v>1599</v>
      </c>
      <c r="D200" s="283"/>
      <c r="E200" s="280"/>
      <c r="F200" s="280"/>
      <c r="G200" s="280"/>
    </row>
    <row r="201" spans="1:7" ht="20.100000000000001" customHeight="1">
      <c r="A201" s="181"/>
      <c r="B201" s="283"/>
      <c r="C201" s="263" t="s">
        <v>1600</v>
      </c>
      <c r="D201" s="283">
        <v>4587</v>
      </c>
      <c r="E201" s="280"/>
      <c r="F201" s="280"/>
      <c r="G201" s="280"/>
    </row>
    <row r="202" spans="1:7" ht="20.100000000000001" customHeight="1">
      <c r="A202" s="181"/>
      <c r="B202" s="283"/>
      <c r="C202" s="263" t="s">
        <v>1601</v>
      </c>
      <c r="D202" s="283"/>
      <c r="E202" s="280"/>
      <c r="F202" s="280"/>
      <c r="G202" s="280"/>
    </row>
    <row r="203" spans="1:7" ht="20.100000000000001" customHeight="1">
      <c r="A203" s="181"/>
      <c r="B203" s="283"/>
      <c r="C203" s="263" t="s">
        <v>1602</v>
      </c>
      <c r="D203" s="283"/>
      <c r="E203" s="280"/>
      <c r="F203" s="280"/>
      <c r="G203" s="280"/>
    </row>
    <row r="204" spans="1:7" ht="20.100000000000001" customHeight="1">
      <c r="A204" s="181"/>
      <c r="B204" s="283"/>
      <c r="C204" s="263" t="s">
        <v>1603</v>
      </c>
      <c r="D204" s="283"/>
      <c r="E204" s="280"/>
      <c r="F204" s="280"/>
      <c r="G204" s="280"/>
    </row>
    <row r="205" spans="1:7" ht="20.100000000000001" customHeight="1">
      <c r="A205" s="181"/>
      <c r="B205" s="283"/>
      <c r="C205" s="263" t="s">
        <v>1604</v>
      </c>
      <c r="D205" s="283"/>
      <c r="E205" s="280"/>
      <c r="F205" s="280"/>
      <c r="G205" s="280"/>
    </row>
    <row r="206" spans="1:7" ht="20.100000000000001" customHeight="1">
      <c r="A206" s="181"/>
      <c r="B206" s="283"/>
      <c r="C206" s="263" t="s">
        <v>1605</v>
      </c>
      <c r="D206" s="283"/>
      <c r="E206" s="280"/>
      <c r="F206" s="280"/>
      <c r="G206" s="280"/>
    </row>
    <row r="207" spans="1:7" ht="20.100000000000001" customHeight="1">
      <c r="A207" s="181"/>
      <c r="B207" s="283"/>
      <c r="C207" s="263" t="s">
        <v>1606</v>
      </c>
      <c r="D207" s="283"/>
      <c r="E207" s="280"/>
      <c r="F207" s="280"/>
      <c r="G207" s="280"/>
    </row>
    <row r="208" spans="1:7" ht="20.100000000000001" customHeight="1">
      <c r="A208" s="181"/>
      <c r="B208" s="283"/>
      <c r="C208" s="263" t="s">
        <v>1607</v>
      </c>
      <c r="D208" s="283"/>
      <c r="E208" s="280"/>
      <c r="F208" s="280"/>
      <c r="G208" s="280"/>
    </row>
    <row r="209" spans="1:7" ht="20.100000000000001" customHeight="1">
      <c r="A209" s="181"/>
      <c r="B209" s="283"/>
      <c r="C209" s="263" t="s">
        <v>1608</v>
      </c>
      <c r="D209" s="283">
        <v>158</v>
      </c>
      <c r="E209" s="280"/>
      <c r="F209" s="280"/>
      <c r="G209" s="280"/>
    </row>
    <row r="210" spans="1:7" ht="20.100000000000001" customHeight="1">
      <c r="A210" s="181"/>
      <c r="B210" s="283"/>
      <c r="C210" s="263" t="s">
        <v>1609</v>
      </c>
      <c r="D210" s="283"/>
      <c r="E210" s="280"/>
      <c r="F210" s="280"/>
      <c r="G210" s="280"/>
    </row>
    <row r="211" spans="1:7" ht="20.100000000000001" customHeight="1">
      <c r="A211" s="181"/>
      <c r="B211" s="283"/>
      <c r="C211" s="263" t="s">
        <v>1610</v>
      </c>
      <c r="D211" s="283"/>
      <c r="E211" s="280"/>
      <c r="F211" s="280"/>
      <c r="G211" s="280"/>
    </row>
    <row r="212" spans="1:7" ht="20.100000000000001" customHeight="1">
      <c r="A212" s="181"/>
      <c r="B212" s="283"/>
      <c r="C212" s="263" t="s">
        <v>1611</v>
      </c>
      <c r="D212" s="283"/>
      <c r="E212" s="280"/>
      <c r="F212" s="280"/>
      <c r="G212" s="280"/>
    </row>
    <row r="213" spans="1:7" ht="20.100000000000001" customHeight="1">
      <c r="A213" s="181"/>
      <c r="B213" s="283"/>
      <c r="C213" s="263" t="s">
        <v>1612</v>
      </c>
      <c r="D213" s="283"/>
      <c r="E213" s="280"/>
      <c r="F213" s="280"/>
      <c r="G213" s="280"/>
    </row>
    <row r="214" spans="1:7" ht="20.100000000000001" customHeight="1">
      <c r="A214" s="181"/>
      <c r="B214" s="283"/>
      <c r="C214" s="263" t="s">
        <v>1613</v>
      </c>
      <c r="D214" s="284">
        <f>SUM(D215:D230)</f>
        <v>0</v>
      </c>
      <c r="E214" s="280"/>
      <c r="F214" s="280"/>
      <c r="G214" s="280"/>
    </row>
    <row r="215" spans="1:7" ht="20.100000000000001" customHeight="1">
      <c r="A215" s="181"/>
      <c r="B215" s="283"/>
      <c r="C215" s="263" t="s">
        <v>1614</v>
      </c>
      <c r="D215" s="283"/>
      <c r="E215" s="280"/>
      <c r="F215" s="280"/>
      <c r="G215" s="280"/>
    </row>
    <row r="216" spans="1:7" ht="20.100000000000001" customHeight="1">
      <c r="A216" s="181"/>
      <c r="B216" s="283"/>
      <c r="C216" s="263" t="s">
        <v>1615</v>
      </c>
      <c r="D216" s="283"/>
      <c r="E216" s="280"/>
      <c r="F216" s="280"/>
      <c r="G216" s="280"/>
    </row>
    <row r="217" spans="1:7" ht="20.100000000000001" customHeight="1">
      <c r="A217" s="181"/>
      <c r="B217" s="283"/>
      <c r="C217" s="263" t="s">
        <v>1616</v>
      </c>
      <c r="D217" s="283"/>
      <c r="E217" s="280"/>
      <c r="F217" s="280"/>
      <c r="G217" s="280"/>
    </row>
    <row r="218" spans="1:7" ht="20.100000000000001" customHeight="1">
      <c r="A218" s="181"/>
      <c r="B218" s="283"/>
      <c r="C218" s="263" t="s">
        <v>1617</v>
      </c>
      <c r="D218" s="283"/>
      <c r="E218" s="280"/>
      <c r="F218" s="280"/>
      <c r="G218" s="280"/>
    </row>
    <row r="219" spans="1:7" ht="20.100000000000001" customHeight="1">
      <c r="A219" s="181"/>
      <c r="B219" s="283"/>
      <c r="C219" s="263" t="s">
        <v>1049</v>
      </c>
      <c r="D219" s="283"/>
      <c r="E219" s="280"/>
      <c r="F219" s="280"/>
      <c r="G219" s="280"/>
    </row>
    <row r="220" spans="1:7" ht="20.100000000000001" customHeight="1">
      <c r="A220" s="181"/>
      <c r="B220" s="283"/>
      <c r="C220" s="263" t="s">
        <v>1050</v>
      </c>
      <c r="D220" s="283"/>
      <c r="E220" s="280"/>
      <c r="F220" s="280"/>
      <c r="G220" s="280"/>
    </row>
    <row r="221" spans="1:7" ht="20.100000000000001" customHeight="1">
      <c r="A221" s="181"/>
      <c r="B221" s="283"/>
      <c r="C221" s="263" t="s">
        <v>1051</v>
      </c>
      <c r="D221" s="283"/>
      <c r="E221" s="280"/>
      <c r="F221" s="280"/>
      <c r="G221" s="280"/>
    </row>
    <row r="222" spans="1:7" ht="20.100000000000001" customHeight="1">
      <c r="A222" s="181"/>
      <c r="B222" s="283"/>
      <c r="C222" s="263" t="s">
        <v>1052</v>
      </c>
      <c r="D222" s="283"/>
      <c r="E222" s="280"/>
      <c r="F222" s="280"/>
      <c r="G222" s="280"/>
    </row>
    <row r="223" spans="1:7" ht="20.100000000000001" customHeight="1">
      <c r="A223" s="181"/>
      <c r="B223" s="283"/>
      <c r="C223" s="263" t="s">
        <v>1053</v>
      </c>
      <c r="D223" s="283"/>
      <c r="E223" s="280"/>
      <c r="F223" s="280"/>
      <c r="G223" s="280"/>
    </row>
    <row r="224" spans="1:7" ht="20.100000000000001" customHeight="1">
      <c r="A224" s="181"/>
      <c r="B224" s="283"/>
      <c r="C224" s="263" t="s">
        <v>1054</v>
      </c>
      <c r="D224" s="283"/>
      <c r="E224" s="280"/>
      <c r="F224" s="280"/>
      <c r="G224" s="280"/>
    </row>
    <row r="225" spans="1:7" ht="20.100000000000001" customHeight="1">
      <c r="A225" s="181"/>
      <c r="B225" s="283"/>
      <c r="C225" s="263" t="s">
        <v>1055</v>
      </c>
      <c r="D225" s="283"/>
      <c r="E225" s="280"/>
      <c r="F225" s="280"/>
      <c r="G225" s="280"/>
    </row>
    <row r="226" spans="1:7" ht="20.100000000000001" customHeight="1">
      <c r="A226" s="181"/>
      <c r="B226" s="283"/>
      <c r="C226" s="263" t="s">
        <v>1056</v>
      </c>
      <c r="D226" s="283"/>
      <c r="E226" s="280"/>
      <c r="F226" s="280"/>
      <c r="G226" s="280"/>
    </row>
    <row r="227" spans="1:7" ht="20.100000000000001" customHeight="1">
      <c r="A227" s="181"/>
      <c r="B227" s="283"/>
      <c r="C227" s="263" t="s">
        <v>1057</v>
      </c>
      <c r="D227" s="283"/>
      <c r="E227" s="280"/>
      <c r="F227" s="280"/>
      <c r="G227" s="280"/>
    </row>
    <row r="228" spans="1:7" ht="20.100000000000001" customHeight="1">
      <c r="A228" s="181"/>
      <c r="B228" s="283"/>
      <c r="C228" s="263" t="s">
        <v>1058</v>
      </c>
      <c r="D228" s="283"/>
      <c r="E228" s="280"/>
      <c r="F228" s="280"/>
      <c r="G228" s="280"/>
    </row>
    <row r="229" spans="1:7" ht="20.100000000000001" customHeight="1">
      <c r="A229" s="181"/>
      <c r="B229" s="283"/>
      <c r="C229" s="263" t="s">
        <v>1618</v>
      </c>
      <c r="D229" s="283"/>
      <c r="E229" s="280"/>
      <c r="F229" s="280"/>
      <c r="G229" s="280"/>
    </row>
    <row r="230" spans="1:7" ht="20.100000000000001" customHeight="1">
      <c r="A230" s="181"/>
      <c r="B230" s="283"/>
      <c r="C230" s="263" t="s">
        <v>1619</v>
      </c>
      <c r="D230" s="283"/>
      <c r="E230" s="280"/>
      <c r="F230" s="280"/>
      <c r="G230" s="280"/>
    </row>
    <row r="231" spans="1:7" ht="20.100000000000001" customHeight="1">
      <c r="A231" s="181"/>
      <c r="B231" s="283"/>
      <c r="C231" s="263"/>
      <c r="D231" s="283"/>
      <c r="E231" s="280"/>
      <c r="F231" s="280"/>
      <c r="G231" s="280"/>
    </row>
    <row r="232" spans="1:7" ht="20.100000000000001" customHeight="1">
      <c r="A232" s="181"/>
      <c r="B232" s="283"/>
      <c r="C232" s="263"/>
      <c r="D232" s="283"/>
      <c r="E232" s="280"/>
      <c r="F232" s="280"/>
      <c r="G232" s="280"/>
    </row>
    <row r="233" spans="1:7" ht="20.100000000000001" customHeight="1">
      <c r="A233" s="181"/>
      <c r="B233" s="283"/>
      <c r="C233" s="263"/>
      <c r="D233" s="283"/>
      <c r="E233" s="280"/>
      <c r="F233" s="280"/>
      <c r="G233" s="280"/>
    </row>
    <row r="234" spans="1:7" ht="20.100000000000001" customHeight="1">
      <c r="A234" s="181"/>
      <c r="B234" s="283"/>
      <c r="C234" s="263"/>
      <c r="D234" s="283"/>
      <c r="E234" s="280"/>
      <c r="F234" s="280"/>
      <c r="G234" s="280"/>
    </row>
    <row r="235" spans="1:7" ht="20.100000000000001" customHeight="1">
      <c r="A235" s="181"/>
      <c r="B235" s="283"/>
      <c r="C235" s="263"/>
      <c r="D235" s="283"/>
      <c r="E235" s="280"/>
      <c r="F235" s="280"/>
      <c r="G235" s="280"/>
    </row>
    <row r="236" spans="1:7" ht="20.100000000000001" customHeight="1">
      <c r="A236" s="181"/>
      <c r="B236" s="283"/>
      <c r="C236" s="263"/>
      <c r="D236" s="283"/>
      <c r="E236" s="280"/>
      <c r="F236" s="280"/>
      <c r="G236" s="280"/>
    </row>
    <row r="237" spans="1:7" ht="20.100000000000001" customHeight="1">
      <c r="A237" s="181"/>
      <c r="B237" s="283"/>
      <c r="C237" s="263"/>
      <c r="D237" s="283"/>
      <c r="E237" s="280"/>
      <c r="F237" s="280"/>
      <c r="G237" s="280"/>
    </row>
    <row r="238" spans="1:7" ht="20.100000000000001" customHeight="1">
      <c r="A238" s="181"/>
      <c r="B238" s="283"/>
      <c r="C238" s="263"/>
      <c r="D238" s="283"/>
      <c r="E238" s="280"/>
      <c r="F238" s="280"/>
      <c r="G238" s="280"/>
    </row>
    <row r="239" spans="1:7" ht="20.100000000000001" customHeight="1">
      <c r="A239" s="181"/>
      <c r="B239" s="283"/>
      <c r="C239" s="263"/>
      <c r="D239" s="283"/>
      <c r="E239" s="280"/>
      <c r="F239" s="280"/>
      <c r="G239" s="280"/>
    </row>
    <row r="240" spans="1:7" ht="20.100000000000001" customHeight="1">
      <c r="A240" s="181"/>
      <c r="B240" s="283"/>
      <c r="C240" s="263"/>
      <c r="D240" s="283"/>
      <c r="E240" s="280"/>
      <c r="F240" s="280"/>
      <c r="G240" s="280"/>
    </row>
    <row r="241" spans="1:7" ht="20.100000000000001" customHeight="1">
      <c r="A241" s="181"/>
      <c r="B241" s="283"/>
      <c r="C241" s="263"/>
      <c r="D241" s="283"/>
      <c r="E241" s="280"/>
      <c r="F241" s="280"/>
      <c r="G241" s="280"/>
    </row>
    <row r="242" spans="1:7" ht="20.100000000000001" customHeight="1">
      <c r="A242" s="181"/>
      <c r="B242" s="283"/>
      <c r="C242" s="263"/>
      <c r="D242" s="283"/>
      <c r="E242" s="280"/>
      <c r="F242" s="280"/>
      <c r="G242" s="280"/>
    </row>
    <row r="243" spans="1:7" ht="20.100000000000001" customHeight="1">
      <c r="A243" s="181"/>
      <c r="B243" s="283"/>
      <c r="C243" s="263"/>
      <c r="D243" s="283"/>
      <c r="E243" s="280"/>
      <c r="F243" s="280"/>
      <c r="G243" s="280"/>
    </row>
    <row r="244" spans="1:7" ht="20.100000000000001" customHeight="1">
      <c r="A244" s="181"/>
      <c r="B244" s="283"/>
      <c r="C244" s="263"/>
      <c r="D244" s="283"/>
      <c r="E244" s="280"/>
      <c r="F244" s="280"/>
      <c r="G244" s="280"/>
    </row>
    <row r="245" spans="1:7" ht="20.100000000000001" customHeight="1">
      <c r="A245" s="181"/>
      <c r="B245" s="283"/>
      <c r="C245" s="263"/>
      <c r="D245" s="283"/>
      <c r="E245" s="280"/>
      <c r="F245" s="280"/>
      <c r="G245" s="280"/>
    </row>
    <row r="246" spans="1:7" ht="20.100000000000001" customHeight="1">
      <c r="A246" s="181"/>
      <c r="B246" s="283"/>
      <c r="C246" s="263"/>
      <c r="D246" s="283"/>
      <c r="E246" s="280"/>
      <c r="F246" s="280"/>
      <c r="G246" s="280"/>
    </row>
    <row r="247" spans="1:7" ht="20.100000000000001" customHeight="1">
      <c r="A247" s="181"/>
      <c r="B247" s="283"/>
      <c r="C247" s="263"/>
      <c r="D247" s="283"/>
      <c r="E247" s="280"/>
      <c r="F247" s="280"/>
      <c r="G247" s="280"/>
    </row>
    <row r="248" spans="1:7" ht="20.100000000000001" customHeight="1">
      <c r="A248" s="181"/>
      <c r="B248" s="283"/>
      <c r="C248" s="265"/>
      <c r="D248" s="283"/>
      <c r="E248" s="280"/>
      <c r="F248" s="280"/>
      <c r="G248" s="280"/>
    </row>
    <row r="249" spans="1:7" ht="20.100000000000001" customHeight="1">
      <c r="A249" s="181"/>
      <c r="B249" s="283"/>
      <c r="C249" s="265"/>
      <c r="D249" s="283"/>
      <c r="E249" s="280"/>
      <c r="F249" s="280"/>
      <c r="G249" s="280"/>
    </row>
    <row r="250" spans="1:7" ht="20.100000000000001" customHeight="1">
      <c r="A250" s="131" t="s">
        <v>39</v>
      </c>
      <c r="B250" s="284">
        <f>SUM(B6:B12)+B18+B19+B22+B23+B24+B25+B26+B27+B33+B34</f>
        <v>83731</v>
      </c>
      <c r="C250" s="131" t="s">
        <v>165</v>
      </c>
      <c r="D250" s="284">
        <f>D6+D22+D34+D45+D100+D116+D168+D172+D197+D214</f>
        <v>79071</v>
      </c>
      <c r="E250" s="285" t="str">
        <f>IF(B250=VLOOKUP(A250,表八!$A$6:$C$73,3,0),"正确","错误")</f>
        <v>正确</v>
      </c>
      <c r="F250" s="285" t="str">
        <f>IF(D250=VLOOKUP(C250,表八!$E$6:$G$73,3,0),"正确","错误")</f>
        <v>正确</v>
      </c>
    </row>
    <row r="251" spans="1:7" ht="20.100000000000001" customHeight="1">
      <c r="A251" s="273" t="s">
        <v>171</v>
      </c>
      <c r="B251" s="284">
        <f>B252+B255+B256+B258+B259</f>
        <v>6935</v>
      </c>
      <c r="C251" s="273" t="s">
        <v>172</v>
      </c>
      <c r="D251" s="284">
        <f>D252+D255+D256+D257+D258</f>
        <v>11595</v>
      </c>
      <c r="E251" s="285" t="str">
        <f>IF(B251=VLOOKUP(A251,表八!$A$6:$C$73,3,0),"正确","错误")</f>
        <v>正确</v>
      </c>
      <c r="F251" s="285" t="str">
        <f>IF(D251=VLOOKUP(C251,表八!$E$6:$G$73,3,0),"正确","错误")</f>
        <v>正确</v>
      </c>
    </row>
    <row r="252" spans="1:7" ht="20.100000000000001" customHeight="1">
      <c r="A252" s="125" t="s">
        <v>326</v>
      </c>
      <c r="B252" s="284">
        <f>SUM(B253:B254)</f>
        <v>245</v>
      </c>
      <c r="C252" s="125" t="s">
        <v>327</v>
      </c>
      <c r="D252" s="284">
        <f>D253+D254</f>
        <v>1409</v>
      </c>
      <c r="E252" s="285" t="str">
        <f>IF(B252=VLOOKUP(A252,表八!$A$6:$C$73,3,0),"正确","错误")</f>
        <v>正确</v>
      </c>
      <c r="F252" s="285" t="str">
        <f>IF(D252=VLOOKUP(C252,表八!$E$6:$G$73,3,0),"正确","错误")</f>
        <v>正确</v>
      </c>
    </row>
    <row r="253" spans="1:7" ht="20.100000000000001" customHeight="1">
      <c r="A253" s="125" t="s">
        <v>328</v>
      </c>
      <c r="B253" s="283">
        <v>245</v>
      </c>
      <c r="C253" s="125" t="s">
        <v>329</v>
      </c>
      <c r="D253" s="283"/>
      <c r="E253" s="285" t="str">
        <f>IF(B253=VLOOKUP(A253,表八!$A$6:$C$73,3,0),"正确","错误")</f>
        <v>正确</v>
      </c>
      <c r="F253" s="285" t="str">
        <f>IF(D253=VLOOKUP(C253,表八!$E$6:$G$73,3,0),"正确","错误")</f>
        <v>正确</v>
      </c>
    </row>
    <row r="254" spans="1:7" ht="20.100000000000001" customHeight="1">
      <c r="A254" s="125" t="s">
        <v>330</v>
      </c>
      <c r="B254" s="283"/>
      <c r="C254" s="125" t="s">
        <v>331</v>
      </c>
      <c r="D254" s="283">
        <v>1409</v>
      </c>
      <c r="E254" s="285" t="str">
        <f>IF(B254=VLOOKUP(A254,表八!$A$6:$C$73,3,0),"正确","错误")</f>
        <v>正确</v>
      </c>
      <c r="F254" s="285" t="str">
        <f>IF(D254=VLOOKUP(C254,表八!$E$6:$G$73,3,0),"正确","错误")</f>
        <v>正确</v>
      </c>
    </row>
    <row r="255" spans="1:7" ht="20.100000000000001" customHeight="1">
      <c r="A255" s="125" t="s">
        <v>208</v>
      </c>
      <c r="B255" s="283">
        <v>6690</v>
      </c>
      <c r="C255" s="125" t="s">
        <v>332</v>
      </c>
      <c r="D255" s="283"/>
      <c r="E255" s="285" t="str">
        <f>IF(B255=VLOOKUP(A255,表八!$A$6:$C$73,3,0),"正确","错误")</f>
        <v>正确</v>
      </c>
      <c r="F255" s="285" t="str">
        <f>IF(D255=VLOOKUP(C255,表八!$E$6:$G$73,3,0),"正确","错误")</f>
        <v>正确</v>
      </c>
    </row>
    <row r="256" spans="1:7" ht="20.100000000000001" customHeight="1">
      <c r="A256" s="125" t="s">
        <v>210</v>
      </c>
      <c r="B256" s="283"/>
      <c r="C256" s="125" t="s">
        <v>333</v>
      </c>
      <c r="D256" s="283"/>
      <c r="E256" s="285" t="str">
        <f>IF(B256=VLOOKUP(A256,表八!$A$6:$C$73,3,0),"正确","错误")</f>
        <v>正确</v>
      </c>
      <c r="F256" s="285" t="str">
        <f>IF(D256=VLOOKUP(C256,表八!$E$6:$G$73,3,0),"正确","错误")</f>
        <v>正确</v>
      </c>
    </row>
    <row r="257" spans="1:6" ht="20.100000000000001" customHeight="1">
      <c r="A257" s="125" t="s">
        <v>334</v>
      </c>
      <c r="B257" s="283"/>
      <c r="C257" s="174" t="s">
        <v>1535</v>
      </c>
      <c r="D257" s="283">
        <v>10186</v>
      </c>
      <c r="E257" s="285" t="str">
        <f>IF(B257=VLOOKUP(A257,表八!$A$6:$C$73,3,0),"正确","错误")</f>
        <v>正确</v>
      </c>
      <c r="F257" s="285" t="str">
        <f>IF(D257=VLOOKUP(C257,表八!$E$6:$G$73,3,0),"正确","错误")</f>
        <v>正确</v>
      </c>
    </row>
    <row r="258" spans="1:6" ht="20.100000000000001" customHeight="1">
      <c r="A258" s="174" t="s">
        <v>335</v>
      </c>
      <c r="B258" s="283"/>
      <c r="C258" s="174" t="s">
        <v>1536</v>
      </c>
      <c r="D258" s="283"/>
      <c r="E258" s="285" t="str">
        <f>IF(B258=VLOOKUP(A258,表八!$A$6:$C$73,3,0),"正确","错误")</f>
        <v>正确</v>
      </c>
      <c r="F258" s="285" t="str">
        <f>IF(D258=VLOOKUP(C258,表八!$E$6:$G$73,3,0),"正确","错误")</f>
        <v>正确</v>
      </c>
    </row>
    <row r="259" spans="1:6" ht="20.100000000000001" customHeight="1">
      <c r="A259" s="174" t="s">
        <v>1537</v>
      </c>
      <c r="B259" s="283"/>
      <c r="C259" s="174"/>
      <c r="D259" s="283"/>
      <c r="E259" s="285" t="str">
        <f>IF(B259=VLOOKUP(A259,表八!$A$6:$C$73,3,0),"正确","错误")</f>
        <v>正确</v>
      </c>
      <c r="F259" s="280"/>
    </row>
    <row r="260" spans="1:6" ht="20.100000000000001" customHeight="1">
      <c r="A260" s="174"/>
      <c r="B260" s="283"/>
      <c r="C260" s="174"/>
      <c r="D260" s="283"/>
      <c r="F260" s="280"/>
    </row>
    <row r="261" spans="1:6" ht="20.100000000000001" customHeight="1">
      <c r="A261" s="174"/>
      <c r="B261" s="283"/>
      <c r="C261" s="174"/>
      <c r="D261" s="283"/>
      <c r="F261" s="280"/>
    </row>
    <row r="262" spans="1:6" ht="15.75" customHeight="1">
      <c r="A262" s="174"/>
      <c r="B262" s="283"/>
      <c r="C262" s="174"/>
      <c r="D262" s="283"/>
      <c r="F262" s="280"/>
    </row>
    <row r="263" spans="1:6" ht="20.100000000000001" customHeight="1">
      <c r="A263" s="131" t="s">
        <v>214</v>
      </c>
      <c r="B263" s="284">
        <f>B250+B251</f>
        <v>90666</v>
      </c>
      <c r="C263" s="131" t="s">
        <v>215</v>
      </c>
      <c r="D263" s="284">
        <f>D250+D251</f>
        <v>90666</v>
      </c>
      <c r="E263" s="285" t="str">
        <f>IF(B263=VLOOKUP(A263,表八!$A$6:$C$73,3,0),"正确","错误")</f>
        <v>正确</v>
      </c>
      <c r="F263" s="285" t="str">
        <f>IF(D263=VLOOKUP(C263,表八!$E$6:$G$73,3,0),"正确","错误")</f>
        <v>正确</v>
      </c>
    </row>
    <row r="264" spans="1:6" ht="20.100000000000001" customHeight="1"/>
    <row r="265" spans="1:6" ht="20.100000000000001" customHeight="1"/>
    <row r="266" spans="1:6" ht="20.100000000000001" customHeight="1"/>
    <row r="267" spans="1:6" ht="20.100000000000001" customHeight="1"/>
    <row r="268" spans="1:6" ht="20.100000000000001" customHeight="1"/>
    <row r="269" spans="1:6" ht="20.100000000000001" customHeight="1"/>
    <row r="270" spans="1:6" ht="20.100000000000001" customHeight="1"/>
    <row r="271" spans="1:6" ht="20.100000000000001" customHeight="1"/>
    <row r="272" spans="1:6"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sheetData>
  <mergeCells count="3">
    <mergeCell ref="A2:D2"/>
    <mergeCell ref="A4:B4"/>
    <mergeCell ref="C4:D4"/>
  </mergeCells>
  <phoneticPr fontId="13" type="noConversion"/>
  <printOptions horizontalCentered="1"/>
  <pageMargins left="0.47" right="0.47" top="0.59" bottom="0.47" header="0.31" footer="0.31"/>
  <pageSetup paperSize="9" scale="80" orientation="landscape" r:id="rId1"/>
</worksheet>
</file>

<file path=xl/worksheets/sheet14.xml><?xml version="1.0" encoding="utf-8"?>
<worksheet xmlns="http://schemas.openxmlformats.org/spreadsheetml/2006/main" xmlns:r="http://schemas.openxmlformats.org/officeDocument/2006/relationships">
  <dimension ref="A1:E36"/>
  <sheetViews>
    <sheetView showZeros="0" workbookViewId="0">
      <selection activeCell="B16" sqref="B16"/>
    </sheetView>
  </sheetViews>
  <sheetFormatPr defaultRowHeight="14.25"/>
  <cols>
    <col min="1" max="1" width="55.125" style="5" customWidth="1"/>
    <col min="2" max="2" width="25.75" style="5" customWidth="1"/>
    <col min="3" max="3" width="34.875" style="298" customWidth="1"/>
    <col min="4" max="4" width="9" style="299"/>
    <col min="5" max="256" width="9" style="5"/>
    <col min="257" max="257" width="55.125" style="5" customWidth="1"/>
    <col min="258" max="258" width="25.75" style="5" customWidth="1"/>
    <col min="259" max="259" width="34.875" style="5" customWidth="1"/>
    <col min="260" max="512" width="9" style="5"/>
    <col min="513" max="513" width="55.125" style="5" customWidth="1"/>
    <col min="514" max="514" width="25.75" style="5" customWidth="1"/>
    <col min="515" max="515" width="34.875" style="5" customWidth="1"/>
    <col min="516" max="768" width="9" style="5"/>
    <col min="769" max="769" width="55.125" style="5" customWidth="1"/>
    <col min="770" max="770" width="25.75" style="5" customWidth="1"/>
    <col min="771" max="771" width="34.875" style="5" customWidth="1"/>
    <col min="772" max="1024" width="9" style="5"/>
    <col min="1025" max="1025" width="55.125" style="5" customWidth="1"/>
    <col min="1026" max="1026" width="25.75" style="5" customWidth="1"/>
    <col min="1027" max="1027" width="34.875" style="5" customWidth="1"/>
    <col min="1028" max="1280" width="9" style="5"/>
    <col min="1281" max="1281" width="55.125" style="5" customWidth="1"/>
    <col min="1282" max="1282" width="25.75" style="5" customWidth="1"/>
    <col min="1283" max="1283" width="34.875" style="5" customWidth="1"/>
    <col min="1284" max="1536" width="9" style="5"/>
    <col min="1537" max="1537" width="55.125" style="5" customWidth="1"/>
    <col min="1538" max="1538" width="25.75" style="5" customWidth="1"/>
    <col min="1539" max="1539" width="34.875" style="5" customWidth="1"/>
    <col min="1540" max="1792" width="9" style="5"/>
    <col min="1793" max="1793" width="55.125" style="5" customWidth="1"/>
    <col min="1794" max="1794" width="25.75" style="5" customWidth="1"/>
    <col min="1795" max="1795" width="34.875" style="5" customWidth="1"/>
    <col min="1796" max="2048" width="9" style="5"/>
    <col min="2049" max="2049" width="55.125" style="5" customWidth="1"/>
    <col min="2050" max="2050" width="25.75" style="5" customWidth="1"/>
    <col min="2051" max="2051" width="34.875" style="5" customWidth="1"/>
    <col min="2052" max="2304" width="9" style="5"/>
    <col min="2305" max="2305" width="55.125" style="5" customWidth="1"/>
    <col min="2306" max="2306" width="25.75" style="5" customWidth="1"/>
    <col min="2307" max="2307" width="34.875" style="5" customWidth="1"/>
    <col min="2308" max="2560" width="9" style="5"/>
    <col min="2561" max="2561" width="55.125" style="5" customWidth="1"/>
    <col min="2562" max="2562" width="25.75" style="5" customWidth="1"/>
    <col min="2563" max="2563" width="34.875" style="5" customWidth="1"/>
    <col min="2564" max="2816" width="9" style="5"/>
    <col min="2817" max="2817" width="55.125" style="5" customWidth="1"/>
    <col min="2818" max="2818" width="25.75" style="5" customWidth="1"/>
    <col min="2819" max="2819" width="34.875" style="5" customWidth="1"/>
    <col min="2820" max="3072" width="9" style="5"/>
    <col min="3073" max="3073" width="55.125" style="5" customWidth="1"/>
    <col min="3074" max="3074" width="25.75" style="5" customWidth="1"/>
    <col min="3075" max="3075" width="34.875" style="5" customWidth="1"/>
    <col min="3076" max="3328" width="9" style="5"/>
    <col min="3329" max="3329" width="55.125" style="5" customWidth="1"/>
    <col min="3330" max="3330" width="25.75" style="5" customWidth="1"/>
    <col min="3331" max="3331" width="34.875" style="5" customWidth="1"/>
    <col min="3332" max="3584" width="9" style="5"/>
    <col min="3585" max="3585" width="55.125" style="5" customWidth="1"/>
    <col min="3586" max="3586" width="25.75" style="5" customWidth="1"/>
    <col min="3587" max="3587" width="34.875" style="5" customWidth="1"/>
    <col min="3588" max="3840" width="9" style="5"/>
    <col min="3841" max="3841" width="55.125" style="5" customWidth="1"/>
    <col min="3842" max="3842" width="25.75" style="5" customWidth="1"/>
    <col min="3843" max="3843" width="34.875" style="5" customWidth="1"/>
    <col min="3844" max="4096" width="9" style="5"/>
    <col min="4097" max="4097" width="55.125" style="5" customWidth="1"/>
    <col min="4098" max="4098" width="25.75" style="5" customWidth="1"/>
    <col min="4099" max="4099" width="34.875" style="5" customWidth="1"/>
    <col min="4100" max="4352" width="9" style="5"/>
    <col min="4353" max="4353" width="55.125" style="5" customWidth="1"/>
    <col min="4354" max="4354" width="25.75" style="5" customWidth="1"/>
    <col min="4355" max="4355" width="34.875" style="5" customWidth="1"/>
    <col min="4356" max="4608" width="9" style="5"/>
    <col min="4609" max="4609" width="55.125" style="5" customWidth="1"/>
    <col min="4610" max="4610" width="25.75" style="5" customWidth="1"/>
    <col min="4611" max="4611" width="34.875" style="5" customWidth="1"/>
    <col min="4612" max="4864" width="9" style="5"/>
    <col min="4865" max="4865" width="55.125" style="5" customWidth="1"/>
    <col min="4866" max="4866" width="25.75" style="5" customWidth="1"/>
    <col min="4867" max="4867" width="34.875" style="5" customWidth="1"/>
    <col min="4868" max="5120" width="9" style="5"/>
    <col min="5121" max="5121" width="55.125" style="5" customWidth="1"/>
    <col min="5122" max="5122" width="25.75" style="5" customWidth="1"/>
    <col min="5123" max="5123" width="34.875" style="5" customWidth="1"/>
    <col min="5124" max="5376" width="9" style="5"/>
    <col min="5377" max="5377" width="55.125" style="5" customWidth="1"/>
    <col min="5378" max="5378" width="25.75" style="5" customWidth="1"/>
    <col min="5379" max="5379" width="34.875" style="5" customWidth="1"/>
    <col min="5380" max="5632" width="9" style="5"/>
    <col min="5633" max="5633" width="55.125" style="5" customWidth="1"/>
    <col min="5634" max="5634" width="25.75" style="5" customWidth="1"/>
    <col min="5635" max="5635" width="34.875" style="5" customWidth="1"/>
    <col min="5636" max="5888" width="9" style="5"/>
    <col min="5889" max="5889" width="55.125" style="5" customWidth="1"/>
    <col min="5890" max="5890" width="25.75" style="5" customWidth="1"/>
    <col min="5891" max="5891" width="34.875" style="5" customWidth="1"/>
    <col min="5892" max="6144" width="9" style="5"/>
    <col min="6145" max="6145" width="55.125" style="5" customWidth="1"/>
    <col min="6146" max="6146" width="25.75" style="5" customWidth="1"/>
    <col min="6147" max="6147" width="34.875" style="5" customWidth="1"/>
    <col min="6148" max="6400" width="9" style="5"/>
    <col min="6401" max="6401" width="55.125" style="5" customWidth="1"/>
    <col min="6402" max="6402" width="25.75" style="5" customWidth="1"/>
    <col min="6403" max="6403" width="34.875" style="5" customWidth="1"/>
    <col min="6404" max="6656" width="9" style="5"/>
    <col min="6657" max="6657" width="55.125" style="5" customWidth="1"/>
    <col min="6658" max="6658" width="25.75" style="5" customWidth="1"/>
    <col min="6659" max="6659" width="34.875" style="5" customWidth="1"/>
    <col min="6660" max="6912" width="9" style="5"/>
    <col min="6913" max="6913" width="55.125" style="5" customWidth="1"/>
    <col min="6914" max="6914" width="25.75" style="5" customWidth="1"/>
    <col min="6915" max="6915" width="34.875" style="5" customWidth="1"/>
    <col min="6916" max="7168" width="9" style="5"/>
    <col min="7169" max="7169" width="55.125" style="5" customWidth="1"/>
    <col min="7170" max="7170" width="25.75" style="5" customWidth="1"/>
    <col min="7171" max="7171" width="34.875" style="5" customWidth="1"/>
    <col min="7172" max="7424" width="9" style="5"/>
    <col min="7425" max="7425" width="55.125" style="5" customWidth="1"/>
    <col min="7426" max="7426" width="25.75" style="5" customWidth="1"/>
    <col min="7427" max="7427" width="34.875" style="5" customWidth="1"/>
    <col min="7428" max="7680" width="9" style="5"/>
    <col min="7681" max="7681" width="55.125" style="5" customWidth="1"/>
    <col min="7682" max="7682" width="25.75" style="5" customWidth="1"/>
    <col min="7683" max="7683" width="34.875" style="5" customWidth="1"/>
    <col min="7684" max="7936" width="9" style="5"/>
    <col min="7937" max="7937" width="55.125" style="5" customWidth="1"/>
    <col min="7938" max="7938" width="25.75" style="5" customWidth="1"/>
    <col min="7939" max="7939" width="34.875" style="5" customWidth="1"/>
    <col min="7940" max="8192" width="9" style="5"/>
    <col min="8193" max="8193" width="55.125" style="5" customWidth="1"/>
    <col min="8194" max="8194" width="25.75" style="5" customWidth="1"/>
    <col min="8195" max="8195" width="34.875" style="5" customWidth="1"/>
    <col min="8196" max="8448" width="9" style="5"/>
    <col min="8449" max="8449" width="55.125" style="5" customWidth="1"/>
    <col min="8450" max="8450" width="25.75" style="5" customWidth="1"/>
    <col min="8451" max="8451" width="34.875" style="5" customWidth="1"/>
    <col min="8452" max="8704" width="9" style="5"/>
    <col min="8705" max="8705" width="55.125" style="5" customWidth="1"/>
    <col min="8706" max="8706" width="25.75" style="5" customWidth="1"/>
    <col min="8707" max="8707" width="34.875" style="5" customWidth="1"/>
    <col min="8708" max="8960" width="9" style="5"/>
    <col min="8961" max="8961" width="55.125" style="5" customWidth="1"/>
    <col min="8962" max="8962" width="25.75" style="5" customWidth="1"/>
    <col min="8963" max="8963" width="34.875" style="5" customWidth="1"/>
    <col min="8964" max="9216" width="9" style="5"/>
    <col min="9217" max="9217" width="55.125" style="5" customWidth="1"/>
    <col min="9218" max="9218" width="25.75" style="5" customWidth="1"/>
    <col min="9219" max="9219" width="34.875" style="5" customWidth="1"/>
    <col min="9220" max="9472" width="9" style="5"/>
    <col min="9473" max="9473" width="55.125" style="5" customWidth="1"/>
    <col min="9474" max="9474" width="25.75" style="5" customWidth="1"/>
    <col min="9475" max="9475" width="34.875" style="5" customWidth="1"/>
    <col min="9476" max="9728" width="9" style="5"/>
    <col min="9729" max="9729" width="55.125" style="5" customWidth="1"/>
    <col min="9730" max="9730" width="25.75" style="5" customWidth="1"/>
    <col min="9731" max="9731" width="34.875" style="5" customWidth="1"/>
    <col min="9732" max="9984" width="9" style="5"/>
    <col min="9985" max="9985" width="55.125" style="5" customWidth="1"/>
    <col min="9986" max="9986" width="25.75" style="5" customWidth="1"/>
    <col min="9987" max="9987" width="34.875" style="5" customWidth="1"/>
    <col min="9988" max="10240" width="9" style="5"/>
    <col min="10241" max="10241" width="55.125" style="5" customWidth="1"/>
    <col min="10242" max="10242" width="25.75" style="5" customWidth="1"/>
    <col min="10243" max="10243" width="34.875" style="5" customWidth="1"/>
    <col min="10244" max="10496" width="9" style="5"/>
    <col min="10497" max="10497" width="55.125" style="5" customWidth="1"/>
    <col min="10498" max="10498" width="25.75" style="5" customWidth="1"/>
    <col min="10499" max="10499" width="34.875" style="5" customWidth="1"/>
    <col min="10500" max="10752" width="9" style="5"/>
    <col min="10753" max="10753" width="55.125" style="5" customWidth="1"/>
    <col min="10754" max="10754" width="25.75" style="5" customWidth="1"/>
    <col min="10755" max="10755" width="34.875" style="5" customWidth="1"/>
    <col min="10756" max="11008" width="9" style="5"/>
    <col min="11009" max="11009" width="55.125" style="5" customWidth="1"/>
    <col min="11010" max="11010" width="25.75" style="5" customWidth="1"/>
    <col min="11011" max="11011" width="34.875" style="5" customWidth="1"/>
    <col min="11012" max="11264" width="9" style="5"/>
    <col min="11265" max="11265" width="55.125" style="5" customWidth="1"/>
    <col min="11266" max="11266" width="25.75" style="5" customWidth="1"/>
    <col min="11267" max="11267" width="34.875" style="5" customWidth="1"/>
    <col min="11268" max="11520" width="9" style="5"/>
    <col min="11521" max="11521" width="55.125" style="5" customWidth="1"/>
    <col min="11522" max="11522" width="25.75" style="5" customWidth="1"/>
    <col min="11523" max="11523" width="34.875" style="5" customWidth="1"/>
    <col min="11524" max="11776" width="9" style="5"/>
    <col min="11777" max="11777" width="55.125" style="5" customWidth="1"/>
    <col min="11778" max="11778" width="25.75" style="5" customWidth="1"/>
    <col min="11779" max="11779" width="34.875" style="5" customWidth="1"/>
    <col min="11780" max="12032" width="9" style="5"/>
    <col min="12033" max="12033" width="55.125" style="5" customWidth="1"/>
    <col min="12034" max="12034" width="25.75" style="5" customWidth="1"/>
    <col min="12035" max="12035" width="34.875" style="5" customWidth="1"/>
    <col min="12036" max="12288" width="9" style="5"/>
    <col min="12289" max="12289" width="55.125" style="5" customWidth="1"/>
    <col min="12290" max="12290" width="25.75" style="5" customWidth="1"/>
    <col min="12291" max="12291" width="34.875" style="5" customWidth="1"/>
    <col min="12292" max="12544" width="9" style="5"/>
    <col min="12545" max="12545" width="55.125" style="5" customWidth="1"/>
    <col min="12546" max="12546" width="25.75" style="5" customWidth="1"/>
    <col min="12547" max="12547" width="34.875" style="5" customWidth="1"/>
    <col min="12548" max="12800" width="9" style="5"/>
    <col min="12801" max="12801" width="55.125" style="5" customWidth="1"/>
    <col min="12802" max="12802" width="25.75" style="5" customWidth="1"/>
    <col min="12803" max="12803" width="34.875" style="5" customWidth="1"/>
    <col min="12804" max="13056" width="9" style="5"/>
    <col min="13057" max="13057" width="55.125" style="5" customWidth="1"/>
    <col min="13058" max="13058" width="25.75" style="5" customWidth="1"/>
    <col min="13059" max="13059" width="34.875" style="5" customWidth="1"/>
    <col min="13060" max="13312" width="9" style="5"/>
    <col min="13313" max="13313" width="55.125" style="5" customWidth="1"/>
    <col min="13314" max="13314" width="25.75" style="5" customWidth="1"/>
    <col min="13315" max="13315" width="34.875" style="5" customWidth="1"/>
    <col min="13316" max="13568" width="9" style="5"/>
    <col min="13569" max="13569" width="55.125" style="5" customWidth="1"/>
    <col min="13570" max="13570" width="25.75" style="5" customWidth="1"/>
    <col min="13571" max="13571" width="34.875" style="5" customWidth="1"/>
    <col min="13572" max="13824" width="9" style="5"/>
    <col min="13825" max="13825" width="55.125" style="5" customWidth="1"/>
    <col min="13826" max="13826" width="25.75" style="5" customWidth="1"/>
    <col min="13827" max="13827" width="34.875" style="5" customWidth="1"/>
    <col min="13828" max="14080" width="9" style="5"/>
    <col min="14081" max="14081" width="55.125" style="5" customWidth="1"/>
    <col min="14082" max="14082" width="25.75" style="5" customWidth="1"/>
    <col min="14083" max="14083" width="34.875" style="5" customWidth="1"/>
    <col min="14084" max="14336" width="9" style="5"/>
    <col min="14337" max="14337" width="55.125" style="5" customWidth="1"/>
    <col min="14338" max="14338" width="25.75" style="5" customWidth="1"/>
    <col min="14339" max="14339" width="34.875" style="5" customWidth="1"/>
    <col min="14340" max="14592" width="9" style="5"/>
    <col min="14593" max="14593" width="55.125" style="5" customWidth="1"/>
    <col min="14594" max="14594" width="25.75" style="5" customWidth="1"/>
    <col min="14595" max="14595" width="34.875" style="5" customWidth="1"/>
    <col min="14596" max="14848" width="9" style="5"/>
    <col min="14849" max="14849" width="55.125" style="5" customWidth="1"/>
    <col min="14850" max="14850" width="25.75" style="5" customWidth="1"/>
    <col min="14851" max="14851" width="34.875" style="5" customWidth="1"/>
    <col min="14852" max="15104" width="9" style="5"/>
    <col min="15105" max="15105" width="55.125" style="5" customWidth="1"/>
    <col min="15106" max="15106" width="25.75" style="5" customWidth="1"/>
    <col min="15107" max="15107" width="34.875" style="5" customWidth="1"/>
    <col min="15108" max="15360" width="9" style="5"/>
    <col min="15361" max="15361" width="55.125" style="5" customWidth="1"/>
    <col min="15362" max="15362" width="25.75" style="5" customWidth="1"/>
    <col min="15363" max="15363" width="34.875" style="5" customWidth="1"/>
    <col min="15364" max="15616" width="9" style="5"/>
    <col min="15617" max="15617" width="55.125" style="5" customWidth="1"/>
    <col min="15618" max="15618" width="25.75" style="5" customWidth="1"/>
    <col min="15619" max="15619" width="34.875" style="5" customWidth="1"/>
    <col min="15620" max="15872" width="9" style="5"/>
    <col min="15873" max="15873" width="55.125" style="5" customWidth="1"/>
    <col min="15874" max="15874" width="25.75" style="5" customWidth="1"/>
    <col min="15875" max="15875" width="34.875" style="5" customWidth="1"/>
    <col min="15876" max="16128" width="9" style="5"/>
    <col min="16129" max="16129" width="55.125" style="5" customWidth="1"/>
    <col min="16130" max="16130" width="25.75" style="5" customWidth="1"/>
    <col min="16131" max="16131" width="34.875" style="5" customWidth="1"/>
    <col min="16132" max="16384" width="9" style="5"/>
  </cols>
  <sheetData>
    <row r="1" spans="1:5">
      <c r="A1" s="286" t="s">
        <v>427</v>
      </c>
      <c r="B1" s="286"/>
      <c r="C1" s="287"/>
      <c r="D1" s="288"/>
      <c r="E1" s="289"/>
    </row>
    <row r="2" spans="1:5" ht="20.25">
      <c r="A2" s="374" t="s">
        <v>1623</v>
      </c>
      <c r="B2" s="374"/>
      <c r="C2" s="374"/>
      <c r="D2" s="288"/>
      <c r="E2" s="289"/>
    </row>
    <row r="3" spans="1:5">
      <c r="A3" s="288" t="s">
        <v>0</v>
      </c>
      <c r="B3" s="288"/>
      <c r="C3" s="290" t="s">
        <v>434</v>
      </c>
      <c r="D3" s="288"/>
      <c r="E3" s="289"/>
    </row>
    <row r="4" spans="1:5" ht="45.75" customHeight="1">
      <c r="A4" s="291"/>
      <c r="B4" s="124" t="s">
        <v>11</v>
      </c>
      <c r="C4" s="292" t="s">
        <v>438</v>
      </c>
      <c r="D4" s="288"/>
      <c r="E4" s="289"/>
    </row>
    <row r="5" spans="1:5" ht="20.100000000000001" customHeight="1">
      <c r="A5" s="181" t="s">
        <v>432</v>
      </c>
      <c r="B5" s="293"/>
      <c r="C5" s="294"/>
      <c r="D5" s="288"/>
      <c r="E5" s="289"/>
    </row>
    <row r="6" spans="1:5" ht="20.100000000000001" customHeight="1">
      <c r="A6" s="181" t="s">
        <v>433</v>
      </c>
      <c r="B6" s="293"/>
      <c r="C6" s="294"/>
      <c r="D6" s="288"/>
      <c r="E6" s="289"/>
    </row>
    <row r="7" spans="1:5" ht="20.100000000000001" customHeight="1">
      <c r="A7" s="181" t="s">
        <v>1620</v>
      </c>
      <c r="B7" s="293"/>
      <c r="C7" s="294"/>
      <c r="D7" s="288"/>
      <c r="E7" s="289"/>
    </row>
    <row r="8" spans="1:5" ht="20.100000000000001" customHeight="1">
      <c r="A8" s="181" t="s">
        <v>532</v>
      </c>
      <c r="B8" s="293"/>
      <c r="C8" s="294"/>
      <c r="D8" s="288"/>
      <c r="E8" s="289"/>
    </row>
    <row r="9" spans="1:5" ht="20.100000000000001" customHeight="1">
      <c r="A9" s="181" t="s">
        <v>533</v>
      </c>
      <c r="B9" s="293"/>
      <c r="C9" s="294"/>
      <c r="D9" s="288"/>
      <c r="E9" s="289"/>
    </row>
    <row r="10" spans="1:5" ht="20.100000000000001" customHeight="1">
      <c r="A10" s="181" t="s">
        <v>534</v>
      </c>
      <c r="B10" s="293"/>
      <c r="C10" s="294"/>
      <c r="D10" s="288"/>
      <c r="E10" s="289"/>
    </row>
    <row r="11" spans="1:5" ht="20.100000000000001" customHeight="1">
      <c r="A11" s="181" t="s">
        <v>535</v>
      </c>
      <c r="B11" s="293"/>
      <c r="C11" s="294"/>
      <c r="D11" s="288"/>
      <c r="E11" s="289"/>
    </row>
    <row r="12" spans="1:5" ht="20.100000000000001" customHeight="1">
      <c r="A12" s="181" t="s">
        <v>1505</v>
      </c>
      <c r="B12" s="293"/>
      <c r="C12" s="294"/>
      <c r="D12" s="288"/>
      <c r="E12" s="289"/>
    </row>
    <row r="13" spans="1:5" ht="20.100000000000001" customHeight="1">
      <c r="A13" s="181" t="s">
        <v>1621</v>
      </c>
      <c r="B13" s="293"/>
      <c r="C13" s="294"/>
      <c r="D13" s="288"/>
      <c r="E13" s="289"/>
    </row>
    <row r="14" spans="1:5" ht="20.100000000000001" customHeight="1">
      <c r="A14" s="181" t="s">
        <v>536</v>
      </c>
      <c r="B14" s="293"/>
      <c r="C14" s="294"/>
      <c r="D14" s="288"/>
      <c r="E14" s="289"/>
    </row>
    <row r="15" spans="1:5" ht="20.100000000000001" customHeight="1">
      <c r="A15" s="181" t="s">
        <v>537</v>
      </c>
      <c r="B15" s="293"/>
      <c r="C15" s="294"/>
      <c r="D15" s="288"/>
      <c r="E15" s="289"/>
    </row>
    <row r="16" spans="1:5" ht="20.100000000000001" customHeight="1">
      <c r="A16" s="181" t="s">
        <v>538</v>
      </c>
      <c r="B16" s="293"/>
      <c r="C16" s="294"/>
      <c r="D16" s="288"/>
      <c r="E16" s="289"/>
    </row>
    <row r="17" spans="1:5" ht="20.100000000000001" customHeight="1">
      <c r="A17" s="181" t="s">
        <v>539</v>
      </c>
      <c r="B17" s="293"/>
      <c r="C17" s="294"/>
      <c r="D17" s="288"/>
      <c r="E17" s="289"/>
    </row>
    <row r="18" spans="1:5" ht="20.100000000000001" customHeight="1">
      <c r="A18" s="181" t="s">
        <v>540</v>
      </c>
      <c r="B18" s="293"/>
      <c r="C18" s="294"/>
      <c r="D18" s="288"/>
      <c r="E18" s="289"/>
    </row>
    <row r="19" spans="1:5" ht="20.100000000000001" customHeight="1">
      <c r="A19" s="181" t="s">
        <v>541</v>
      </c>
      <c r="B19" s="293"/>
      <c r="C19" s="294"/>
      <c r="D19" s="288"/>
      <c r="E19" s="289"/>
    </row>
    <row r="20" spans="1:5" ht="20.100000000000001" customHeight="1">
      <c r="A20" s="181" t="s">
        <v>542</v>
      </c>
      <c r="B20" s="293"/>
      <c r="C20" s="294"/>
      <c r="D20" s="288"/>
      <c r="E20" s="289"/>
    </row>
    <row r="21" spans="1:5" ht="20.100000000000001" customHeight="1">
      <c r="A21" s="125"/>
      <c r="B21" s="295"/>
      <c r="C21" s="294"/>
      <c r="D21" s="288"/>
      <c r="E21" s="289"/>
    </row>
    <row r="22" spans="1:5" ht="20.100000000000001" customHeight="1">
      <c r="A22" s="125"/>
      <c r="B22" s="295"/>
      <c r="C22" s="294"/>
      <c r="D22" s="288"/>
      <c r="E22" s="289"/>
    </row>
    <row r="23" spans="1:5" ht="20.100000000000001" customHeight="1">
      <c r="A23" s="131" t="s">
        <v>1622</v>
      </c>
      <c r="B23" s="296">
        <f>SUM(B5:B20)</f>
        <v>0</v>
      </c>
      <c r="C23" s="297">
        <f>SUM(C5:C20)</f>
        <v>0</v>
      </c>
      <c r="D23" s="288"/>
      <c r="E23" s="289"/>
    </row>
    <row r="24" spans="1:5" ht="20.100000000000001" customHeight="1">
      <c r="A24" s="289"/>
      <c r="B24" s="289"/>
      <c r="C24" s="287"/>
      <c r="D24" s="288"/>
      <c r="E24" s="289"/>
    </row>
    <row r="25" spans="1:5" ht="20.100000000000001" customHeight="1">
      <c r="A25" s="289"/>
      <c r="B25" s="289"/>
      <c r="C25" s="287"/>
      <c r="D25" s="288"/>
      <c r="E25" s="289"/>
    </row>
    <row r="26" spans="1:5" ht="20.100000000000001" customHeight="1">
      <c r="A26" s="289"/>
      <c r="B26" s="289"/>
      <c r="C26" s="287"/>
      <c r="D26" s="288"/>
      <c r="E26" s="289"/>
    </row>
    <row r="27" spans="1:5" ht="20.100000000000001" customHeight="1">
      <c r="A27" s="289"/>
      <c r="B27" s="289"/>
      <c r="C27" s="287"/>
      <c r="D27" s="288"/>
      <c r="E27" s="289"/>
    </row>
    <row r="28" spans="1:5">
      <c r="A28" s="289"/>
      <c r="B28" s="289"/>
      <c r="C28" s="287"/>
      <c r="D28" s="288"/>
      <c r="E28" s="289"/>
    </row>
    <row r="29" spans="1:5">
      <c r="A29" s="289"/>
      <c r="B29" s="289"/>
      <c r="C29" s="287"/>
      <c r="D29" s="288"/>
      <c r="E29" s="289"/>
    </row>
    <row r="30" spans="1:5">
      <c r="A30" s="289"/>
      <c r="B30" s="289"/>
      <c r="C30" s="287"/>
      <c r="D30" s="288"/>
      <c r="E30" s="289"/>
    </row>
    <row r="31" spans="1:5">
      <c r="A31" s="289"/>
      <c r="B31" s="289"/>
      <c r="C31" s="287"/>
      <c r="D31" s="288"/>
      <c r="E31" s="289"/>
    </row>
    <row r="32" spans="1:5">
      <c r="A32" s="289"/>
      <c r="B32" s="289"/>
      <c r="C32" s="287"/>
      <c r="D32" s="288"/>
      <c r="E32" s="289"/>
    </row>
    <row r="33" spans="4:5">
      <c r="D33" s="288"/>
      <c r="E33" s="289"/>
    </row>
    <row r="34" spans="4:5">
      <c r="D34" s="288"/>
      <c r="E34" s="289"/>
    </row>
    <row r="35" spans="4:5">
      <c r="D35" s="288"/>
      <c r="E35" s="289"/>
    </row>
    <row r="36" spans="4:5">
      <c r="D36" s="288"/>
      <c r="E36" s="289"/>
    </row>
  </sheetData>
  <mergeCells count="1">
    <mergeCell ref="A2:C2"/>
  </mergeCells>
  <phoneticPr fontId="13" type="noConversion"/>
  <printOptions horizontalCentered="1" verticalCentered="1"/>
  <pageMargins left="0.70866141732283472" right="0.70866141732283472" top="0.15748031496062992"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dimension ref="A1:I63"/>
  <sheetViews>
    <sheetView showGridLines="0" showZeros="0" workbookViewId="0">
      <pane xSplit="1" ySplit="5" topLeftCell="C6" activePane="bottomRight" state="frozen"/>
      <selection activeCell="A3" sqref="A3"/>
      <selection pane="topRight" activeCell="A3" sqref="A3"/>
      <selection pane="bottomLeft" activeCell="A3" sqref="A3"/>
      <selection pane="bottomRight" activeCell="H56" sqref="C6:H56"/>
    </sheetView>
  </sheetViews>
  <sheetFormatPr defaultColWidth="9" defaultRowHeight="14.25"/>
  <cols>
    <col min="1" max="1" width="54.25" style="65" customWidth="1"/>
    <col min="2" max="2" width="12.875" style="65" customWidth="1"/>
    <col min="3" max="3" width="19.25" style="65" customWidth="1"/>
    <col min="4" max="4" width="18.875" style="65" customWidth="1"/>
    <col min="5" max="5" width="13.375" style="65" customWidth="1"/>
    <col min="6" max="6" width="13.5" style="65" customWidth="1"/>
    <col min="7" max="7" width="14.625" style="65" customWidth="1"/>
    <col min="8" max="8" width="13.625" style="65" customWidth="1"/>
    <col min="9" max="16384" width="9" style="65"/>
  </cols>
  <sheetData>
    <row r="1" spans="1:9">
      <c r="A1" s="6" t="s">
        <v>428</v>
      </c>
    </row>
    <row r="2" spans="1:9" ht="20.25">
      <c r="A2" s="409" t="s">
        <v>985</v>
      </c>
      <c r="B2" s="409"/>
      <c r="C2" s="409"/>
      <c r="D2" s="409"/>
      <c r="E2" s="409"/>
      <c r="F2" s="409"/>
      <c r="G2" s="409"/>
      <c r="H2" s="409"/>
    </row>
    <row r="3" spans="1:9" ht="18" customHeight="1">
      <c r="A3" s="6"/>
      <c r="H3" s="67" t="s">
        <v>9</v>
      </c>
    </row>
    <row r="4" spans="1:9" s="66" customFormat="1" ht="31.5" customHeight="1">
      <c r="A4" s="410" t="s">
        <v>217</v>
      </c>
      <c r="B4" s="410" t="s">
        <v>218</v>
      </c>
      <c r="C4" s="410" t="s">
        <v>436</v>
      </c>
      <c r="D4" s="413" t="s">
        <v>437</v>
      </c>
      <c r="E4" s="413" t="s">
        <v>429</v>
      </c>
      <c r="F4" s="416" t="s">
        <v>221</v>
      </c>
      <c r="G4" s="410" t="s">
        <v>517</v>
      </c>
      <c r="H4" s="410" t="s">
        <v>222</v>
      </c>
    </row>
    <row r="5" spans="1:9" s="66" customFormat="1" ht="27.75" customHeight="1">
      <c r="A5" s="411"/>
      <c r="B5" s="411"/>
      <c r="C5" s="412"/>
      <c r="D5" s="414"/>
      <c r="E5" s="415"/>
      <c r="F5" s="417"/>
      <c r="G5" s="411"/>
      <c r="H5" s="411"/>
    </row>
    <row r="6" spans="1:9" ht="18.399999999999999" customHeight="1">
      <c r="A6" s="97" t="s">
        <v>1030</v>
      </c>
      <c r="B6" s="215">
        <f>SUM(C6:H6)</f>
        <v>186</v>
      </c>
      <c r="C6" s="215">
        <f>SUM(C7:C9)</f>
        <v>0</v>
      </c>
      <c r="D6" s="215">
        <f t="shared" ref="D6:H6" si="0">SUM(D7:D9)</f>
        <v>12</v>
      </c>
      <c r="E6" s="215">
        <f t="shared" si="0"/>
        <v>174</v>
      </c>
      <c r="F6" s="215">
        <f t="shared" si="0"/>
        <v>0</v>
      </c>
      <c r="G6" s="215">
        <f t="shared" si="0"/>
        <v>0</v>
      </c>
      <c r="H6" s="215">
        <f t="shared" si="0"/>
        <v>0</v>
      </c>
      <c r="I6" s="326" t="str">
        <f>IF(B6=VLOOKUP(A6,表八!$E$6:$G$73,3,0),"正确","错误")</f>
        <v>正确</v>
      </c>
    </row>
    <row r="7" spans="1:9" ht="18.399999999999999" customHeight="1">
      <c r="A7" s="98" t="s">
        <v>1031</v>
      </c>
      <c r="B7" s="215">
        <f t="shared" ref="B7:B56" si="1">SUM(C7:H7)</f>
        <v>22</v>
      </c>
      <c r="C7" s="68"/>
      <c r="D7" s="68"/>
      <c r="E7" s="68">
        <v>22</v>
      </c>
      <c r="F7" s="68"/>
      <c r="G7" s="68"/>
      <c r="H7" s="68"/>
      <c r="I7" s="326" t="str">
        <f>IF(B7=VLOOKUP(A7,表八!$E$6:$G$73,3,0),"正确","错误")</f>
        <v>正确</v>
      </c>
    </row>
    <row r="8" spans="1:9" ht="18.399999999999999" customHeight="1">
      <c r="A8" s="98" t="s">
        <v>1032</v>
      </c>
      <c r="B8" s="215">
        <f t="shared" si="1"/>
        <v>164</v>
      </c>
      <c r="C8" s="68"/>
      <c r="D8" s="68">
        <v>12</v>
      </c>
      <c r="E8" s="68">
        <v>152</v>
      </c>
      <c r="F8" s="68"/>
      <c r="G8" s="68"/>
      <c r="H8" s="68"/>
      <c r="I8" s="326" t="str">
        <f>IF(B8=VLOOKUP(A8,表八!$E$6:$G$73,3,0),"正确","错误")</f>
        <v>正确</v>
      </c>
    </row>
    <row r="9" spans="1:9" ht="18.399999999999999" customHeight="1">
      <c r="A9" s="98" t="s">
        <v>939</v>
      </c>
      <c r="B9" s="215">
        <f t="shared" si="1"/>
        <v>0</v>
      </c>
      <c r="C9" s="68"/>
      <c r="D9" s="68"/>
      <c r="E9" s="68"/>
      <c r="F9" s="68"/>
      <c r="G9" s="68"/>
      <c r="H9" s="68"/>
      <c r="I9" s="326" t="str">
        <f>IF(B9=VLOOKUP(A9,表八!$E$6:$G$73,3,0),"正确","错误")</f>
        <v>正确</v>
      </c>
    </row>
    <row r="10" spans="1:9" ht="18.399999999999999" customHeight="1">
      <c r="A10" s="97" t="s">
        <v>311</v>
      </c>
      <c r="B10" s="215">
        <f t="shared" si="1"/>
        <v>8</v>
      </c>
      <c r="C10" s="215">
        <f>SUM(C11:C13)</f>
        <v>0</v>
      </c>
      <c r="D10" s="215">
        <f t="shared" ref="D10:H10" si="2">SUM(D11:D13)</f>
        <v>0</v>
      </c>
      <c r="E10" s="215">
        <f t="shared" si="2"/>
        <v>8</v>
      </c>
      <c r="F10" s="215">
        <f t="shared" si="2"/>
        <v>0</v>
      </c>
      <c r="G10" s="215">
        <f t="shared" si="2"/>
        <v>0</v>
      </c>
      <c r="H10" s="215">
        <f t="shared" si="2"/>
        <v>0</v>
      </c>
      <c r="I10" s="326" t="str">
        <f>IF(B10=VLOOKUP(A10,表八!$E$6:$G$73,3,0),"正确","错误")</f>
        <v>正确</v>
      </c>
    </row>
    <row r="11" spans="1:9" ht="18.399999999999999" customHeight="1">
      <c r="A11" s="98" t="s">
        <v>312</v>
      </c>
      <c r="B11" s="215">
        <f t="shared" si="1"/>
        <v>0</v>
      </c>
      <c r="C11" s="68"/>
      <c r="D11" s="68"/>
      <c r="E11" s="68"/>
      <c r="F11" s="68"/>
      <c r="G11" s="68"/>
      <c r="H11" s="68"/>
      <c r="I11" s="326" t="str">
        <f>IF(B11=VLOOKUP(A11,表八!$E$6:$G$73,3,0),"正确","错误")</f>
        <v>正确</v>
      </c>
    </row>
    <row r="12" spans="1:9" ht="18.399999999999999" customHeight="1">
      <c r="A12" s="98" t="s">
        <v>940</v>
      </c>
      <c r="B12" s="215">
        <f t="shared" si="1"/>
        <v>8</v>
      </c>
      <c r="C12" s="68"/>
      <c r="D12" s="68"/>
      <c r="E12" s="68">
        <v>8</v>
      </c>
      <c r="F12" s="68"/>
      <c r="G12" s="68"/>
      <c r="H12" s="68"/>
      <c r="I12" s="326" t="str">
        <f>IF(B12=VLOOKUP(A12,表八!$E$6:$G$73,3,0),"正确","错误")</f>
        <v>正确</v>
      </c>
    </row>
    <row r="13" spans="1:9" ht="18.399999999999999" customHeight="1">
      <c r="A13" s="98" t="s">
        <v>941</v>
      </c>
      <c r="B13" s="215">
        <f t="shared" si="1"/>
        <v>0</v>
      </c>
      <c r="C13" s="68"/>
      <c r="D13" s="68"/>
      <c r="E13" s="68"/>
      <c r="F13" s="68"/>
      <c r="G13" s="68"/>
      <c r="H13" s="68"/>
      <c r="I13" s="326" t="str">
        <f>IF(B13=VLOOKUP(A13,表八!$E$6:$G$73,3,0),"正确","错误")</f>
        <v>正确</v>
      </c>
    </row>
    <row r="14" spans="1:9" ht="18.399999999999999" customHeight="1">
      <c r="A14" s="97" t="s">
        <v>313</v>
      </c>
      <c r="B14" s="215">
        <f t="shared" si="1"/>
        <v>0</v>
      </c>
      <c r="C14" s="215">
        <f>SUM(C15:C16)</f>
        <v>0</v>
      </c>
      <c r="D14" s="215">
        <f t="shared" ref="D14:H14" si="3">SUM(D15:D16)</f>
        <v>0</v>
      </c>
      <c r="E14" s="215">
        <f t="shared" si="3"/>
        <v>0</v>
      </c>
      <c r="F14" s="215">
        <f t="shared" si="3"/>
        <v>0</v>
      </c>
      <c r="G14" s="215">
        <f t="shared" si="3"/>
        <v>0</v>
      </c>
      <c r="H14" s="215">
        <f t="shared" si="3"/>
        <v>0</v>
      </c>
      <c r="I14" s="326" t="str">
        <f>IF(B14=VLOOKUP(A14,表八!$E$6:$G$73,3,0),"正确","错误")</f>
        <v>正确</v>
      </c>
    </row>
    <row r="15" spans="1:9" ht="18.399999999999999" customHeight="1">
      <c r="A15" s="97" t="s">
        <v>314</v>
      </c>
      <c r="B15" s="215">
        <f t="shared" si="1"/>
        <v>0</v>
      </c>
      <c r="C15" s="68"/>
      <c r="D15" s="68"/>
      <c r="E15" s="68"/>
      <c r="F15" s="68"/>
      <c r="G15" s="68"/>
      <c r="H15" s="68"/>
      <c r="I15" s="326" t="str">
        <f>IF(B15=VLOOKUP(A15,表八!$E$6:$G$73,3,0),"正确","错误")</f>
        <v>正确</v>
      </c>
    </row>
    <row r="16" spans="1:9" ht="18.399999999999999" customHeight="1">
      <c r="A16" s="97" t="s">
        <v>315</v>
      </c>
      <c r="B16" s="215">
        <f t="shared" si="1"/>
        <v>0</v>
      </c>
      <c r="C16" s="68"/>
      <c r="D16" s="68"/>
      <c r="E16" s="68"/>
      <c r="F16" s="68"/>
      <c r="G16" s="68"/>
      <c r="H16" s="68"/>
      <c r="I16" s="326" t="str">
        <f>IF(B16=VLOOKUP(A16,表八!$E$6:$G$73,3,0),"正确","错误")</f>
        <v>正确</v>
      </c>
    </row>
    <row r="17" spans="1:9" ht="18.399999999999999" customHeight="1">
      <c r="A17" s="97" t="s">
        <v>316</v>
      </c>
      <c r="B17" s="215">
        <f t="shared" si="1"/>
        <v>72171</v>
      </c>
      <c r="C17" s="215">
        <f>SUM(C18:C27)</f>
        <v>65240</v>
      </c>
      <c r="D17" s="215">
        <f t="shared" ref="D17:H17" si="4">SUM(D18:D27)</f>
        <v>0</v>
      </c>
      <c r="E17" s="215">
        <f t="shared" si="4"/>
        <v>5080</v>
      </c>
      <c r="F17" s="215">
        <f t="shared" si="4"/>
        <v>0</v>
      </c>
      <c r="G17" s="215">
        <f t="shared" si="4"/>
        <v>1851</v>
      </c>
      <c r="H17" s="215">
        <f t="shared" si="4"/>
        <v>0</v>
      </c>
      <c r="I17" s="326" t="str">
        <f>IF(B17=VLOOKUP(A17,表八!$E$6:$G$73,3,0),"正确","错误")</f>
        <v>正确</v>
      </c>
    </row>
    <row r="18" spans="1:9" ht="18.399999999999999" customHeight="1">
      <c r="A18" s="97" t="s">
        <v>1033</v>
      </c>
      <c r="B18" s="215">
        <f t="shared" si="1"/>
        <v>67628</v>
      </c>
      <c r="C18" s="68">
        <v>63660</v>
      </c>
      <c r="D18" s="68"/>
      <c r="E18" s="68">
        <v>3968</v>
      </c>
      <c r="F18" s="68"/>
      <c r="G18" s="68"/>
      <c r="H18" s="68"/>
      <c r="I18" s="326" t="e">
        <f>IF(B18=VLOOKUP(A18,表八!$E$6:$G$73,3,0),"正确","错误")</f>
        <v>#N/A</v>
      </c>
    </row>
    <row r="19" spans="1:9" ht="18.399999999999999" customHeight="1">
      <c r="A19" s="97" t="s">
        <v>1034</v>
      </c>
      <c r="B19" s="215">
        <f t="shared" si="1"/>
        <v>2081</v>
      </c>
      <c r="C19" s="68">
        <v>1000</v>
      </c>
      <c r="D19" s="68"/>
      <c r="E19" s="68">
        <v>1081</v>
      </c>
      <c r="F19" s="68"/>
      <c r="G19" s="68"/>
      <c r="H19" s="68"/>
      <c r="I19" s="326" t="e">
        <f>IF(B19=VLOOKUP(A19,表八!$E$6:$G$73,3,0),"正确","错误")</f>
        <v>#N/A</v>
      </c>
    </row>
    <row r="20" spans="1:9" ht="18.399999999999999" customHeight="1">
      <c r="A20" s="97" t="s">
        <v>957</v>
      </c>
      <c r="B20" s="215">
        <f t="shared" si="1"/>
        <v>527</v>
      </c>
      <c r="C20" s="68">
        <v>500</v>
      </c>
      <c r="D20" s="68"/>
      <c r="E20" s="68">
        <v>27</v>
      </c>
      <c r="F20" s="68"/>
      <c r="G20" s="68"/>
      <c r="H20" s="68"/>
      <c r="I20" s="326" t="str">
        <f>IF(B20=VLOOKUP(A20,表八!$E$6:$G$73,3,0),"正确","错误")</f>
        <v>正确</v>
      </c>
    </row>
    <row r="21" spans="1:9" ht="18.399999999999999" customHeight="1">
      <c r="A21" s="97" t="s">
        <v>942</v>
      </c>
      <c r="B21" s="215">
        <f t="shared" si="1"/>
        <v>84</v>
      </c>
      <c r="C21" s="68">
        <v>80</v>
      </c>
      <c r="D21" s="68"/>
      <c r="E21" s="68">
        <v>4</v>
      </c>
      <c r="F21" s="68"/>
      <c r="G21" s="68"/>
      <c r="H21" s="68"/>
      <c r="I21" s="326" t="str">
        <f>IF(B21=VLOOKUP(A21,表八!$E$6:$G$73,3,0),"正确","错误")</f>
        <v>正确</v>
      </c>
    </row>
    <row r="22" spans="1:9" ht="18.399999999999999" customHeight="1">
      <c r="A22" s="97" t="s">
        <v>1035</v>
      </c>
      <c r="B22" s="215">
        <f t="shared" si="1"/>
        <v>0</v>
      </c>
      <c r="C22" s="68"/>
      <c r="D22" s="68"/>
      <c r="E22" s="68"/>
      <c r="F22" s="68"/>
      <c r="G22" s="68"/>
      <c r="H22" s="68"/>
      <c r="I22" s="326" t="e">
        <f>IF(B22=VLOOKUP(A22,表八!$E$6:$G$73,3,0),"正确","错误")</f>
        <v>#N/A</v>
      </c>
    </row>
    <row r="23" spans="1:9" ht="18.399999999999999" customHeight="1">
      <c r="A23" s="97" t="s">
        <v>943</v>
      </c>
      <c r="B23" s="215">
        <f t="shared" si="1"/>
        <v>1851</v>
      </c>
      <c r="C23" s="68"/>
      <c r="D23" s="68"/>
      <c r="E23" s="68"/>
      <c r="F23" s="68"/>
      <c r="G23" s="68">
        <v>1851</v>
      </c>
      <c r="H23" s="68"/>
      <c r="I23" s="326" t="str">
        <f>IF(B23=VLOOKUP(A23,表八!$E$6:$G$73,3,0),"正确","错误")</f>
        <v>正确</v>
      </c>
    </row>
    <row r="24" spans="1:9" ht="18.399999999999999" customHeight="1">
      <c r="A24" s="97" t="s">
        <v>944</v>
      </c>
      <c r="B24" s="215">
        <f t="shared" si="1"/>
        <v>0</v>
      </c>
      <c r="C24" s="68"/>
      <c r="D24" s="68"/>
      <c r="E24" s="68"/>
      <c r="F24" s="68"/>
      <c r="G24" s="68"/>
      <c r="H24" s="68"/>
      <c r="I24" s="326" t="str">
        <f>IF(B24=VLOOKUP(A24,表八!$E$6:$G$73,3,0),"正确","错误")</f>
        <v>正确</v>
      </c>
    </row>
    <row r="25" spans="1:9" ht="18.399999999999999" customHeight="1">
      <c r="A25" s="97" t="s">
        <v>945</v>
      </c>
      <c r="B25" s="215">
        <f t="shared" si="1"/>
        <v>0</v>
      </c>
      <c r="C25" s="68"/>
      <c r="D25" s="68"/>
      <c r="E25" s="68"/>
      <c r="F25" s="68"/>
      <c r="G25" s="68"/>
      <c r="H25" s="68"/>
      <c r="I25" s="326" t="str">
        <f>IF(B25=VLOOKUP(A25,表八!$E$6:$G$73,3,0),"正确","错误")</f>
        <v>正确</v>
      </c>
    </row>
    <row r="26" spans="1:9" ht="18.399999999999999" customHeight="1">
      <c r="A26" s="97" t="s">
        <v>946</v>
      </c>
      <c r="B26" s="215">
        <f t="shared" si="1"/>
        <v>0</v>
      </c>
      <c r="C26" s="68"/>
      <c r="D26" s="68"/>
      <c r="E26" s="68"/>
      <c r="F26" s="68"/>
      <c r="G26" s="68"/>
      <c r="H26" s="68"/>
      <c r="I26" s="326" t="str">
        <f>IF(B26=VLOOKUP(A26,表八!$E$6:$G$73,3,0),"正确","错误")</f>
        <v>正确</v>
      </c>
    </row>
    <row r="27" spans="1:9" ht="18.399999999999999" customHeight="1">
      <c r="A27" s="97" t="s">
        <v>1036</v>
      </c>
      <c r="B27" s="215">
        <f t="shared" si="1"/>
        <v>0</v>
      </c>
      <c r="C27" s="68"/>
      <c r="D27" s="68"/>
      <c r="E27" s="68"/>
      <c r="F27" s="68"/>
      <c r="G27" s="68"/>
      <c r="H27" s="68"/>
      <c r="I27" s="326" t="str">
        <f>IF(B27=VLOOKUP(A27,表八!$E$6:$G$73,3,0),"正确","错误")</f>
        <v>正确</v>
      </c>
    </row>
    <row r="28" spans="1:9" ht="18.399999999999999" customHeight="1">
      <c r="A28" s="97" t="s">
        <v>317</v>
      </c>
      <c r="B28" s="215">
        <f t="shared" si="1"/>
        <v>940</v>
      </c>
      <c r="C28" s="215">
        <f>SUM(C29:C33)</f>
        <v>0</v>
      </c>
      <c r="D28" s="215">
        <f t="shared" ref="D28:H28" si="5">SUM(D29:D33)</f>
        <v>204</v>
      </c>
      <c r="E28" s="215">
        <f t="shared" si="5"/>
        <v>736</v>
      </c>
      <c r="F28" s="215">
        <f t="shared" si="5"/>
        <v>0</v>
      </c>
      <c r="G28" s="215">
        <f t="shared" si="5"/>
        <v>0</v>
      </c>
      <c r="H28" s="215">
        <f t="shared" si="5"/>
        <v>0</v>
      </c>
      <c r="I28" s="326" t="str">
        <f>IF(B28=VLOOKUP(A28,表八!$E$6:$G$73,3,0),"正确","错误")</f>
        <v>正确</v>
      </c>
    </row>
    <row r="29" spans="1:9" ht="18.399999999999999" customHeight="1">
      <c r="A29" s="97" t="s">
        <v>947</v>
      </c>
      <c r="B29" s="215">
        <f t="shared" si="1"/>
        <v>204</v>
      </c>
      <c r="C29" s="68"/>
      <c r="D29" s="68">
        <v>204</v>
      </c>
      <c r="E29" s="68"/>
      <c r="F29" s="68"/>
      <c r="G29" s="68"/>
      <c r="H29" s="68"/>
      <c r="I29" s="326" t="str">
        <f>IF(B29=VLOOKUP(A29,表八!$E$6:$G$73,3,0),"正确","错误")</f>
        <v>正确</v>
      </c>
    </row>
    <row r="30" spans="1:9" ht="18.399999999999999" customHeight="1">
      <c r="A30" s="36" t="s">
        <v>318</v>
      </c>
      <c r="B30" s="215">
        <f t="shared" si="1"/>
        <v>0</v>
      </c>
      <c r="C30" s="68"/>
      <c r="D30" s="68"/>
      <c r="E30" s="68"/>
      <c r="F30" s="68"/>
      <c r="G30" s="68"/>
      <c r="H30" s="68"/>
      <c r="I30" s="326" t="str">
        <f>IF(B30=VLOOKUP(A30,表八!$E$6:$G$73,3,0),"正确","错误")</f>
        <v>正确</v>
      </c>
    </row>
    <row r="31" spans="1:9" ht="18.399999999999999" customHeight="1">
      <c r="A31" s="36" t="s">
        <v>948</v>
      </c>
      <c r="B31" s="215">
        <f t="shared" si="1"/>
        <v>736</v>
      </c>
      <c r="C31" s="68"/>
      <c r="D31" s="68"/>
      <c r="E31" s="68">
        <v>736</v>
      </c>
      <c r="F31" s="68"/>
      <c r="G31" s="68"/>
      <c r="H31" s="68"/>
      <c r="I31" s="326" t="str">
        <f>IF(B31=VLOOKUP(A31,表八!$E$6:$G$73,3,0),"正确","错误")</f>
        <v>正确</v>
      </c>
    </row>
    <row r="32" spans="1:9" ht="18.399999999999999" customHeight="1">
      <c r="A32" s="117" t="s">
        <v>958</v>
      </c>
      <c r="B32" s="215">
        <f t="shared" si="1"/>
        <v>0</v>
      </c>
      <c r="C32" s="68"/>
      <c r="D32" s="68"/>
      <c r="E32" s="68"/>
      <c r="F32" s="68"/>
      <c r="G32" s="68"/>
      <c r="H32" s="68"/>
      <c r="I32" s="326" t="str">
        <f>IF(B32=VLOOKUP(A32,表八!$E$6:$G$73,3,0),"正确","错误")</f>
        <v>正确</v>
      </c>
    </row>
    <row r="33" spans="1:9" ht="18.399999999999999" customHeight="1">
      <c r="A33" s="117" t="s">
        <v>959</v>
      </c>
      <c r="B33" s="215">
        <f t="shared" si="1"/>
        <v>0</v>
      </c>
      <c r="C33" s="68"/>
      <c r="D33" s="68"/>
      <c r="E33" s="68"/>
      <c r="F33" s="68"/>
      <c r="G33" s="68"/>
      <c r="H33" s="68"/>
      <c r="I33" s="326" t="str">
        <f>IF(B33=VLOOKUP(A33,表八!$E$6:$G$73,3,0),"正确","错误")</f>
        <v>正确</v>
      </c>
    </row>
    <row r="34" spans="1:9" ht="18.399999999999999" customHeight="1">
      <c r="A34" s="69" t="s">
        <v>319</v>
      </c>
      <c r="B34" s="215">
        <f t="shared" si="1"/>
        <v>0</v>
      </c>
      <c r="C34" s="215">
        <f>SUM(C35:C44)</f>
        <v>0</v>
      </c>
      <c r="D34" s="215">
        <f t="shared" ref="D34:H34" si="6">SUM(D35:D44)</f>
        <v>0</v>
      </c>
      <c r="E34" s="215">
        <f t="shared" si="6"/>
        <v>0</v>
      </c>
      <c r="F34" s="215">
        <f t="shared" si="6"/>
        <v>0</v>
      </c>
      <c r="G34" s="215">
        <f t="shared" si="6"/>
        <v>0</v>
      </c>
      <c r="H34" s="215">
        <f t="shared" si="6"/>
        <v>0</v>
      </c>
      <c r="I34" s="326" t="str">
        <f>IF(B34=VLOOKUP(A34,表八!$E$6:$G$73,3,0),"正确","错误")</f>
        <v>正确</v>
      </c>
    </row>
    <row r="35" spans="1:9" ht="18.399999999999999" customHeight="1">
      <c r="A35" s="36" t="s">
        <v>949</v>
      </c>
      <c r="B35" s="215">
        <f t="shared" si="1"/>
        <v>0</v>
      </c>
      <c r="C35" s="68"/>
      <c r="D35" s="68"/>
      <c r="E35" s="68"/>
      <c r="F35" s="68"/>
      <c r="G35" s="68"/>
      <c r="H35" s="68"/>
      <c r="I35" s="326" t="str">
        <f>IF(B35=VLOOKUP(A35,表八!$E$6:$G$73,3,0),"正确","错误")</f>
        <v>正确</v>
      </c>
    </row>
    <row r="36" spans="1:9" ht="18.399999999999999" customHeight="1">
      <c r="A36" s="36" t="s">
        <v>950</v>
      </c>
      <c r="B36" s="215">
        <f t="shared" si="1"/>
        <v>0</v>
      </c>
      <c r="C36" s="68"/>
      <c r="D36" s="68"/>
      <c r="E36" s="68"/>
      <c r="F36" s="68"/>
      <c r="G36" s="68"/>
      <c r="H36" s="68"/>
      <c r="I36" s="326" t="str">
        <f>IF(B36=VLOOKUP(A36,表八!$E$6:$G$73,3,0),"正确","错误")</f>
        <v>正确</v>
      </c>
    </row>
    <row r="37" spans="1:9" ht="18.399999999999999" customHeight="1">
      <c r="A37" s="36" t="s">
        <v>951</v>
      </c>
      <c r="B37" s="215">
        <f t="shared" si="1"/>
        <v>0</v>
      </c>
      <c r="C37" s="68"/>
      <c r="D37" s="68"/>
      <c r="E37" s="68"/>
      <c r="F37" s="68"/>
      <c r="G37" s="68"/>
      <c r="H37" s="68"/>
      <c r="I37" s="326" t="str">
        <f>IF(B37=VLOOKUP(A37,表八!$E$6:$G$73,3,0),"正确","错误")</f>
        <v>正确</v>
      </c>
    </row>
    <row r="38" spans="1:9" ht="18.399999999999999" customHeight="1">
      <c r="A38" s="36" t="s">
        <v>320</v>
      </c>
      <c r="B38" s="215">
        <f t="shared" si="1"/>
        <v>0</v>
      </c>
      <c r="C38" s="68"/>
      <c r="D38" s="68"/>
      <c r="E38" s="68"/>
      <c r="F38" s="68"/>
      <c r="G38" s="68"/>
      <c r="H38" s="68"/>
      <c r="I38" s="326" t="str">
        <f>IF(B38=VLOOKUP(A38,表八!$E$6:$G$73,3,0),"正确","错误")</f>
        <v>正确</v>
      </c>
    </row>
    <row r="39" spans="1:9" ht="18.399999999999999" customHeight="1">
      <c r="A39" s="36" t="s">
        <v>321</v>
      </c>
      <c r="B39" s="215">
        <f t="shared" si="1"/>
        <v>0</v>
      </c>
      <c r="C39" s="68"/>
      <c r="D39" s="68"/>
      <c r="E39" s="68"/>
      <c r="F39" s="68"/>
      <c r="G39" s="68"/>
      <c r="H39" s="68"/>
      <c r="I39" s="326" t="str">
        <f>IF(B39=VLOOKUP(A39,表八!$E$6:$G$73,3,0),"正确","错误")</f>
        <v>正确</v>
      </c>
    </row>
    <row r="40" spans="1:9" ht="18.399999999999999" customHeight="1">
      <c r="A40" s="36" t="s">
        <v>322</v>
      </c>
      <c r="B40" s="215">
        <f t="shared" si="1"/>
        <v>0</v>
      </c>
      <c r="C40" s="68"/>
      <c r="D40" s="68"/>
      <c r="E40" s="68"/>
      <c r="F40" s="68"/>
      <c r="G40" s="68"/>
      <c r="H40" s="68"/>
      <c r="I40" s="326" t="str">
        <f>IF(B40=VLOOKUP(A40,表八!$E$6:$G$73,3,0),"正确","错误")</f>
        <v>正确</v>
      </c>
    </row>
    <row r="41" spans="1:9" ht="18.399999999999999" customHeight="1">
      <c r="A41" s="36" t="s">
        <v>952</v>
      </c>
      <c r="B41" s="215">
        <f t="shared" si="1"/>
        <v>0</v>
      </c>
      <c r="C41" s="68"/>
      <c r="D41" s="68"/>
      <c r="E41" s="68"/>
      <c r="F41" s="68"/>
      <c r="G41" s="68"/>
      <c r="H41" s="68"/>
      <c r="I41" s="326" t="str">
        <f>IF(B41=VLOOKUP(A41,表八!$E$6:$G$73,3,0),"正确","错误")</f>
        <v>正确</v>
      </c>
    </row>
    <row r="42" spans="1:9" ht="18.399999999999999" customHeight="1">
      <c r="A42" s="36" t="s">
        <v>953</v>
      </c>
      <c r="B42" s="215">
        <f t="shared" si="1"/>
        <v>0</v>
      </c>
      <c r="C42" s="68"/>
      <c r="D42" s="68"/>
      <c r="E42" s="68"/>
      <c r="F42" s="68"/>
      <c r="G42" s="68"/>
      <c r="H42" s="68"/>
      <c r="I42" s="326" t="str">
        <f>IF(B42=VLOOKUP(A42,表八!$E$6:$G$73,3,0),"正确","错误")</f>
        <v>正确</v>
      </c>
    </row>
    <row r="43" spans="1:9" ht="18.399999999999999" customHeight="1">
      <c r="A43" s="36" t="s">
        <v>954</v>
      </c>
      <c r="B43" s="215">
        <f t="shared" si="1"/>
        <v>0</v>
      </c>
      <c r="C43" s="68"/>
      <c r="D43" s="68"/>
      <c r="E43" s="68"/>
      <c r="F43" s="68"/>
      <c r="G43" s="68"/>
      <c r="H43" s="68"/>
      <c r="I43" s="326" t="str">
        <f>IF(B43=VLOOKUP(A43,表八!$E$6:$G$73,3,0),"正确","错误")</f>
        <v>正确</v>
      </c>
    </row>
    <row r="44" spans="1:9" ht="18.399999999999999" customHeight="1">
      <c r="A44" s="36" t="s">
        <v>955</v>
      </c>
      <c r="B44" s="215">
        <f t="shared" si="1"/>
        <v>0</v>
      </c>
      <c r="C44" s="68"/>
      <c r="D44" s="68"/>
      <c r="E44" s="68"/>
      <c r="F44" s="68"/>
      <c r="G44" s="68"/>
      <c r="H44" s="68"/>
      <c r="I44" s="326" t="str">
        <f>IF(B44=VLOOKUP(A44,表八!$E$6:$G$73,3,0),"正确","错误")</f>
        <v>正确</v>
      </c>
    </row>
    <row r="45" spans="1:9" ht="18.399999999999999" customHeight="1">
      <c r="A45" s="69" t="s">
        <v>1037</v>
      </c>
      <c r="B45" s="215">
        <f t="shared" si="1"/>
        <v>0</v>
      </c>
      <c r="C45" s="215">
        <f>C46</f>
        <v>0</v>
      </c>
      <c r="D45" s="215">
        <f t="shared" ref="D45:H45" si="7">D46</f>
        <v>0</v>
      </c>
      <c r="E45" s="215">
        <f t="shared" si="7"/>
        <v>0</v>
      </c>
      <c r="F45" s="215">
        <f t="shared" si="7"/>
        <v>0</v>
      </c>
      <c r="G45" s="215">
        <f t="shared" si="7"/>
        <v>0</v>
      </c>
      <c r="H45" s="215">
        <f t="shared" si="7"/>
        <v>0</v>
      </c>
      <c r="I45" s="326" t="e">
        <f>IF(B45=VLOOKUP(A45,表八!$E$6:$G$73,3,0),"正确","错误")</f>
        <v>#N/A</v>
      </c>
    </row>
    <row r="46" spans="1:9" ht="18.399999999999999" customHeight="1">
      <c r="A46" s="36" t="s">
        <v>323</v>
      </c>
      <c r="B46" s="215">
        <f t="shared" si="1"/>
        <v>0</v>
      </c>
      <c r="C46" s="68"/>
      <c r="D46" s="68"/>
      <c r="E46" s="68"/>
      <c r="F46" s="68"/>
      <c r="G46" s="68"/>
      <c r="H46" s="68"/>
      <c r="I46" s="326" t="str">
        <f>IF(B46=VLOOKUP(A46,表八!$E$6:$G$73,3,0),"正确","错误")</f>
        <v>正确</v>
      </c>
    </row>
    <row r="47" spans="1:9" ht="18.399999999999999" customHeight="1">
      <c r="A47" s="69" t="s">
        <v>962</v>
      </c>
      <c r="B47" s="215">
        <f t="shared" si="1"/>
        <v>1021</v>
      </c>
      <c r="C47" s="215">
        <f>SUM(C48:C50)</f>
        <v>300</v>
      </c>
      <c r="D47" s="215">
        <f t="shared" ref="D47:H47" si="8">SUM(D48:D50)</f>
        <v>29</v>
      </c>
      <c r="E47" s="215">
        <f t="shared" si="8"/>
        <v>692</v>
      </c>
      <c r="F47" s="215">
        <f t="shared" si="8"/>
        <v>0</v>
      </c>
      <c r="G47" s="215">
        <f t="shared" si="8"/>
        <v>0</v>
      </c>
      <c r="H47" s="215">
        <f t="shared" si="8"/>
        <v>0</v>
      </c>
      <c r="I47" s="326" t="str">
        <f>IF(B47=VLOOKUP(A47,表八!$E$6:$G$73,3,0),"正确","错误")</f>
        <v>正确</v>
      </c>
    </row>
    <row r="48" spans="1:9" ht="18.399999999999999" customHeight="1">
      <c r="A48" s="36" t="s">
        <v>324</v>
      </c>
      <c r="B48" s="215">
        <f t="shared" si="1"/>
        <v>314</v>
      </c>
      <c r="C48" s="68">
        <v>200</v>
      </c>
      <c r="D48" s="68">
        <v>29</v>
      </c>
      <c r="E48" s="68">
        <v>85</v>
      </c>
      <c r="F48" s="68"/>
      <c r="G48" s="68"/>
      <c r="H48" s="68"/>
      <c r="I48" s="326" t="str">
        <f>IF(B48=VLOOKUP(A48,表八!$E$6:$G$73,3,0),"正确","错误")</f>
        <v>正确</v>
      </c>
    </row>
    <row r="49" spans="1:9" ht="18.399999999999999" customHeight="1">
      <c r="A49" s="36" t="s">
        <v>325</v>
      </c>
      <c r="B49" s="215">
        <f t="shared" si="1"/>
        <v>0</v>
      </c>
      <c r="C49" s="68"/>
      <c r="D49" s="68"/>
      <c r="E49" s="68"/>
      <c r="F49" s="68"/>
      <c r="G49" s="68"/>
      <c r="H49" s="68"/>
      <c r="I49" s="326" t="str">
        <f>IF(B49=VLOOKUP(A49,表八!$E$6:$G$73,3,0),"正确","错误")</f>
        <v>正确</v>
      </c>
    </row>
    <row r="50" spans="1:9" ht="18.399999999999999" customHeight="1">
      <c r="A50" s="36" t="s">
        <v>956</v>
      </c>
      <c r="B50" s="215">
        <f t="shared" si="1"/>
        <v>707</v>
      </c>
      <c r="C50" s="68">
        <v>100</v>
      </c>
      <c r="D50" s="68"/>
      <c r="E50" s="68">
        <v>607</v>
      </c>
      <c r="F50" s="68"/>
      <c r="G50" s="68"/>
      <c r="H50" s="68"/>
      <c r="I50" s="326" t="str">
        <f>IF(B50=VLOOKUP(A50,表八!$E$6:$G$73,3,0),"正确","错误")</f>
        <v>正确</v>
      </c>
    </row>
    <row r="51" spans="1:9" ht="18.399999999999999" customHeight="1">
      <c r="A51" s="69" t="s">
        <v>963</v>
      </c>
      <c r="B51" s="215">
        <f t="shared" si="1"/>
        <v>4745</v>
      </c>
      <c r="C51" s="68">
        <v>4745</v>
      </c>
      <c r="D51" s="68"/>
      <c r="E51" s="68"/>
      <c r="F51" s="68"/>
      <c r="G51" s="68"/>
      <c r="H51" s="68"/>
      <c r="I51" s="326" t="str">
        <f>IF(B51=VLOOKUP(A51,表八!$E$6:$G$73,3,0),"正确","错误")</f>
        <v>正确</v>
      </c>
    </row>
    <row r="52" spans="1:9" ht="18.399999999999999" customHeight="1">
      <c r="A52" s="69" t="s">
        <v>964</v>
      </c>
      <c r="B52" s="215">
        <f t="shared" si="1"/>
        <v>0</v>
      </c>
      <c r="C52" s="113"/>
      <c r="D52" s="113"/>
      <c r="E52" s="113"/>
      <c r="F52" s="113"/>
      <c r="G52" s="113"/>
      <c r="H52" s="113"/>
      <c r="I52" s="326" t="str">
        <f>IF(B52=VLOOKUP(A52,表八!$E$6:$G$73,3,0),"正确","错误")</f>
        <v>正确</v>
      </c>
    </row>
    <row r="53" spans="1:9" ht="18.399999999999999" customHeight="1">
      <c r="A53" s="113"/>
      <c r="B53" s="215">
        <f t="shared" si="1"/>
        <v>0</v>
      </c>
      <c r="C53" s="113"/>
      <c r="D53" s="113"/>
      <c r="E53" s="113"/>
      <c r="F53" s="113"/>
      <c r="G53" s="113"/>
      <c r="H53" s="113"/>
      <c r="I53" s="326" t="e">
        <f>IF(B53=VLOOKUP(A53,表八!$E$6:$G$73,3,0),"正确","错误")</f>
        <v>#N/A</v>
      </c>
    </row>
    <row r="54" spans="1:9" ht="20.100000000000001" customHeight="1">
      <c r="A54" s="113"/>
      <c r="B54" s="215">
        <f t="shared" si="1"/>
        <v>0</v>
      </c>
      <c r="C54" s="113"/>
      <c r="D54" s="113"/>
      <c r="E54" s="113"/>
      <c r="F54" s="113"/>
      <c r="G54" s="113"/>
      <c r="H54" s="113"/>
      <c r="I54" s="326" t="e">
        <f>IF(B54=VLOOKUP(A54,表八!$E$6:$G$73,3,0),"正确","错误")</f>
        <v>#N/A</v>
      </c>
    </row>
    <row r="55" spans="1:9" ht="20.100000000000001" customHeight="1">
      <c r="A55" s="113"/>
      <c r="B55" s="215">
        <f t="shared" si="1"/>
        <v>0</v>
      </c>
      <c r="C55" s="113"/>
      <c r="D55" s="113"/>
      <c r="E55" s="113"/>
      <c r="F55" s="113"/>
      <c r="G55" s="113"/>
      <c r="H55" s="113"/>
      <c r="I55" s="326" t="e">
        <f>IF(B55=VLOOKUP(A55,表八!$E$6:$G$73,3,0),"正确","错误")</f>
        <v>#N/A</v>
      </c>
    </row>
    <row r="56" spans="1:9" ht="20.100000000000001" customHeight="1">
      <c r="A56" s="70" t="s">
        <v>215</v>
      </c>
      <c r="B56" s="215">
        <f t="shared" si="1"/>
        <v>79071</v>
      </c>
      <c r="C56" s="215">
        <f>C6+C10+C14+C17+C28+C34+C45+C47+C51+C52</f>
        <v>70285</v>
      </c>
      <c r="D56" s="215">
        <f t="shared" ref="D56:H56" si="9">D6+D10+D14+D17+D28+D34+D45+D47+D51+D52</f>
        <v>245</v>
      </c>
      <c r="E56" s="215">
        <f t="shared" si="9"/>
        <v>6690</v>
      </c>
      <c r="F56" s="215">
        <f t="shared" si="9"/>
        <v>0</v>
      </c>
      <c r="G56" s="215">
        <f t="shared" si="9"/>
        <v>1851</v>
      </c>
      <c r="H56" s="215">
        <f t="shared" si="9"/>
        <v>0</v>
      </c>
      <c r="I56" s="326" t="str">
        <f>IF(B56=VLOOKUP(A56,表八!$E$6:$G$73,3,0),"正确","错误")</f>
        <v>错误</v>
      </c>
    </row>
    <row r="57" spans="1:9" ht="20.100000000000001" customHeight="1"/>
    <row r="58" spans="1:9" ht="20.100000000000001" customHeight="1"/>
    <row r="59" spans="1:9" ht="20.100000000000001" customHeight="1"/>
    <row r="60" spans="1:9" ht="20.100000000000001" customHeight="1"/>
    <row r="61" spans="1:9" ht="20.100000000000001" customHeight="1"/>
    <row r="62" spans="1:9" ht="20.100000000000001" customHeight="1"/>
    <row r="63" spans="1:9" ht="20.100000000000001" customHeight="1"/>
  </sheetData>
  <mergeCells count="9">
    <mergeCell ref="A2:H2"/>
    <mergeCell ref="A4:A5"/>
    <mergeCell ref="B4:B5"/>
    <mergeCell ref="C4:C5"/>
    <mergeCell ref="D4:D5"/>
    <mergeCell ref="E4:E5"/>
    <mergeCell ref="F4:F5"/>
    <mergeCell ref="H4:H5"/>
    <mergeCell ref="G4:G5"/>
  </mergeCells>
  <phoneticPr fontId="13" type="noConversion"/>
  <printOptions horizontalCentered="1"/>
  <pageMargins left="0.47" right="0.47" top="0.59" bottom="0.47" header="0.31" footer="0.31"/>
  <pageSetup paperSize="9" scale="80" orientation="landscape" r:id="rId1"/>
</worksheet>
</file>

<file path=xl/worksheets/sheet16.xml><?xml version="1.0" encoding="utf-8"?>
<worksheet xmlns="http://schemas.openxmlformats.org/spreadsheetml/2006/main" xmlns:r="http://schemas.openxmlformats.org/officeDocument/2006/relationships">
  <dimension ref="A1:P20"/>
  <sheetViews>
    <sheetView view="pageBreakPreview" zoomScaleNormal="85" zoomScaleSheetLayoutView="100" workbookViewId="0">
      <selection activeCell="C25" sqref="C25"/>
    </sheetView>
  </sheetViews>
  <sheetFormatPr defaultRowHeight="14.25"/>
  <cols>
    <col min="1" max="1" width="35.75" bestFit="1" customWidth="1"/>
    <col min="2" max="2" width="4.75" style="46" bestFit="1" customWidth="1"/>
    <col min="3" max="8" width="7.625" customWidth="1"/>
    <col min="9" max="9" width="31.625" bestFit="1" customWidth="1"/>
    <col min="10" max="10" width="4.75" style="46" bestFit="1" customWidth="1"/>
    <col min="11" max="16" width="7.625" customWidth="1"/>
  </cols>
  <sheetData>
    <row r="1" spans="1:16" s="31" customFormat="1" ht="24.95" customHeight="1">
      <c r="A1" s="418" t="s">
        <v>984</v>
      </c>
      <c r="B1" s="418"/>
      <c r="C1" s="418"/>
      <c r="D1" s="418"/>
      <c r="E1" s="418"/>
      <c r="F1" s="418"/>
      <c r="G1" s="418"/>
      <c r="H1" s="418"/>
      <c r="I1" s="418"/>
      <c r="J1" s="418"/>
      <c r="K1" s="418"/>
      <c r="L1" s="418"/>
      <c r="M1" s="418"/>
      <c r="N1" s="418"/>
      <c r="O1" s="418"/>
      <c r="P1" s="418"/>
    </row>
    <row r="2" spans="1:16" s="31" customFormat="1" ht="24.95" customHeight="1">
      <c r="B2" s="57"/>
      <c r="J2" s="57"/>
      <c r="P2" s="63" t="s">
        <v>543</v>
      </c>
    </row>
    <row r="3" spans="1:16" s="31" customFormat="1" ht="24" customHeight="1">
      <c r="A3" s="58" t="s">
        <v>544</v>
      </c>
      <c r="B3" s="30"/>
      <c r="C3" s="58"/>
      <c r="D3" s="58"/>
      <c r="E3" s="58"/>
      <c r="F3" s="58"/>
      <c r="G3" s="58"/>
      <c r="J3" s="30"/>
      <c r="P3" s="63" t="s">
        <v>545</v>
      </c>
    </row>
    <row r="4" spans="1:16" ht="27" customHeight="1">
      <c r="A4" s="419" t="s">
        <v>546</v>
      </c>
      <c r="B4" s="420"/>
      <c r="C4" s="420"/>
      <c r="D4" s="420"/>
      <c r="E4" s="420"/>
      <c r="F4" s="420"/>
      <c r="G4" s="420"/>
      <c r="H4" s="421"/>
      <c r="I4" s="419" t="s">
        <v>547</v>
      </c>
      <c r="J4" s="420"/>
      <c r="K4" s="420"/>
      <c r="L4" s="420"/>
      <c r="M4" s="420"/>
      <c r="N4" s="420"/>
      <c r="O4" s="420"/>
      <c r="P4" s="421"/>
    </row>
    <row r="5" spans="1:16" ht="27" customHeight="1">
      <c r="A5" s="422" t="s">
        <v>548</v>
      </c>
      <c r="B5" s="422" t="s">
        <v>549</v>
      </c>
      <c r="C5" s="424" t="s">
        <v>1062</v>
      </c>
      <c r="D5" s="425"/>
      <c r="E5" s="426"/>
      <c r="F5" s="424" t="s">
        <v>967</v>
      </c>
      <c r="G5" s="425"/>
      <c r="H5" s="426"/>
      <c r="I5" s="422" t="s">
        <v>548</v>
      </c>
      <c r="J5" s="422" t="s">
        <v>549</v>
      </c>
      <c r="K5" s="424" t="s">
        <v>1062</v>
      </c>
      <c r="L5" s="425"/>
      <c r="M5" s="426"/>
      <c r="N5" s="424" t="s">
        <v>967</v>
      </c>
      <c r="O5" s="425"/>
      <c r="P5" s="426"/>
    </row>
    <row r="6" spans="1:16" ht="36.75" customHeight="1">
      <c r="A6" s="423"/>
      <c r="B6" s="423"/>
      <c r="C6" s="39" t="s">
        <v>550</v>
      </c>
      <c r="D6" s="39" t="s">
        <v>551</v>
      </c>
      <c r="E6" s="59" t="s">
        <v>552</v>
      </c>
      <c r="F6" s="39" t="s">
        <v>550</v>
      </c>
      <c r="G6" s="39" t="s">
        <v>551</v>
      </c>
      <c r="H6" s="59" t="s">
        <v>552</v>
      </c>
      <c r="I6" s="423"/>
      <c r="J6" s="423"/>
      <c r="K6" s="39" t="s">
        <v>550</v>
      </c>
      <c r="L6" s="39" t="s">
        <v>551</v>
      </c>
      <c r="M6" s="59" t="s">
        <v>552</v>
      </c>
      <c r="N6" s="39" t="s">
        <v>550</v>
      </c>
      <c r="O6" s="39" t="s">
        <v>551</v>
      </c>
      <c r="P6" s="59" t="s">
        <v>552</v>
      </c>
    </row>
    <row r="7" spans="1:16" ht="27" customHeight="1">
      <c r="A7" s="47" t="s">
        <v>553</v>
      </c>
      <c r="B7" s="47"/>
      <c r="C7" s="39">
        <v>1</v>
      </c>
      <c r="D7" s="39">
        <v>2</v>
      </c>
      <c r="E7" s="39">
        <v>3</v>
      </c>
      <c r="F7" s="39">
        <v>4</v>
      </c>
      <c r="G7" s="39">
        <v>5</v>
      </c>
      <c r="H7" s="39">
        <v>6</v>
      </c>
      <c r="I7" s="47" t="s">
        <v>553</v>
      </c>
      <c r="J7" s="47"/>
      <c r="K7" s="39">
        <v>7</v>
      </c>
      <c r="L7" s="39">
        <v>8</v>
      </c>
      <c r="M7" s="39">
        <v>9</v>
      </c>
      <c r="N7" s="39">
        <v>10</v>
      </c>
      <c r="O7" s="39">
        <v>11</v>
      </c>
      <c r="P7" s="39">
        <v>12</v>
      </c>
    </row>
    <row r="8" spans="1:16" ht="27" customHeight="1">
      <c r="A8" s="50" t="s">
        <v>554</v>
      </c>
      <c r="B8" s="39">
        <v>1</v>
      </c>
      <c r="C8" s="50"/>
      <c r="D8" s="50"/>
      <c r="E8" s="50"/>
      <c r="F8" s="50">
        <v>470</v>
      </c>
      <c r="G8" s="50"/>
      <c r="H8" s="50">
        <v>470</v>
      </c>
      <c r="I8" s="64" t="s">
        <v>555</v>
      </c>
      <c r="J8" s="39">
        <v>13</v>
      </c>
      <c r="K8" s="50"/>
      <c r="L8" s="50"/>
      <c r="M8" s="50"/>
      <c r="N8" s="50">
        <v>500</v>
      </c>
      <c r="O8" s="50"/>
      <c r="P8" s="50">
        <v>500</v>
      </c>
    </row>
    <row r="9" spans="1:16" ht="27" customHeight="1">
      <c r="A9" s="50" t="s">
        <v>556</v>
      </c>
      <c r="B9" s="39">
        <v>2</v>
      </c>
      <c r="C9" s="50"/>
      <c r="D9" s="50"/>
      <c r="E9" s="50"/>
      <c r="F9" s="50">
        <v>30</v>
      </c>
      <c r="G9" s="50"/>
      <c r="H9" s="50">
        <v>30</v>
      </c>
      <c r="I9" s="50" t="s">
        <v>557</v>
      </c>
      <c r="J9" s="114">
        <v>14</v>
      </c>
      <c r="K9" s="50"/>
      <c r="L9" s="50"/>
      <c r="M9" s="50"/>
      <c r="N9" s="50"/>
      <c r="O9" s="50"/>
      <c r="P9" s="50"/>
    </row>
    <row r="10" spans="1:16" ht="27" customHeight="1">
      <c r="A10" s="50" t="s">
        <v>558</v>
      </c>
      <c r="B10" s="39">
        <v>3</v>
      </c>
      <c r="C10" s="50"/>
      <c r="D10" s="50"/>
      <c r="E10" s="50"/>
      <c r="F10" s="50"/>
      <c r="G10" s="50"/>
      <c r="H10" s="50"/>
      <c r="I10" s="50" t="s">
        <v>559</v>
      </c>
      <c r="J10" s="114">
        <v>15</v>
      </c>
      <c r="K10" s="50"/>
      <c r="L10" s="50"/>
      <c r="M10" s="50"/>
      <c r="N10" s="50"/>
      <c r="O10" s="50"/>
      <c r="P10" s="50"/>
    </row>
    <row r="11" spans="1:16" ht="27" customHeight="1">
      <c r="A11" s="50" t="s">
        <v>560</v>
      </c>
      <c r="B11" s="39">
        <v>4</v>
      </c>
      <c r="C11" s="50"/>
      <c r="D11" s="50"/>
      <c r="E11" s="50"/>
      <c r="F11" s="50"/>
      <c r="G11" s="50"/>
      <c r="H11" s="50"/>
      <c r="I11" s="50" t="s">
        <v>561</v>
      </c>
      <c r="J11" s="114">
        <v>16</v>
      </c>
      <c r="K11" s="50"/>
      <c r="L11" s="50"/>
      <c r="M11" s="50"/>
      <c r="N11" s="50"/>
      <c r="O11" s="50"/>
      <c r="P11" s="50"/>
    </row>
    <row r="12" spans="1:16" ht="27" customHeight="1">
      <c r="A12" s="49" t="s">
        <v>562</v>
      </c>
      <c r="B12" s="39">
        <v>5</v>
      </c>
      <c r="C12" s="39"/>
      <c r="D12" s="39"/>
      <c r="E12" s="39"/>
      <c r="F12" s="50"/>
      <c r="G12" s="39"/>
      <c r="H12" s="50"/>
      <c r="I12" s="50" t="s">
        <v>563</v>
      </c>
      <c r="J12" s="114">
        <v>17</v>
      </c>
      <c r="K12" s="50"/>
      <c r="L12" s="50"/>
      <c r="M12" s="50"/>
      <c r="N12" s="50"/>
      <c r="O12" s="50"/>
      <c r="P12" s="50"/>
    </row>
    <row r="13" spans="1:16" ht="27" customHeight="1">
      <c r="A13" s="39"/>
      <c r="B13" s="39">
        <v>6</v>
      </c>
      <c r="C13" s="60"/>
      <c r="D13" s="60"/>
      <c r="E13" s="60"/>
      <c r="F13" s="60"/>
      <c r="G13" s="60"/>
      <c r="H13" s="60"/>
      <c r="I13" s="50"/>
      <c r="J13" s="114">
        <v>18</v>
      </c>
      <c r="K13" s="50"/>
      <c r="L13" s="50"/>
      <c r="M13" s="50"/>
      <c r="N13" s="50"/>
      <c r="O13" s="50"/>
      <c r="P13" s="50"/>
    </row>
    <row r="14" spans="1:16" ht="27" customHeight="1">
      <c r="A14" s="53" t="s">
        <v>564</v>
      </c>
      <c r="B14" s="39">
        <v>7</v>
      </c>
      <c r="C14" s="111"/>
      <c r="D14" s="111"/>
      <c r="E14" s="111"/>
      <c r="F14" s="111">
        <v>500</v>
      </c>
      <c r="G14" s="111"/>
      <c r="H14" s="111">
        <v>500</v>
      </c>
      <c r="I14" s="53" t="s">
        <v>565</v>
      </c>
      <c r="J14" s="114">
        <v>19</v>
      </c>
      <c r="K14" s="39"/>
      <c r="L14" s="39"/>
      <c r="M14" s="39"/>
      <c r="N14" s="50">
        <v>500</v>
      </c>
      <c r="O14" s="50"/>
      <c r="P14" s="50">
        <v>500</v>
      </c>
    </row>
    <row r="15" spans="1:16" ht="27" customHeight="1">
      <c r="A15" s="49" t="s">
        <v>566</v>
      </c>
      <c r="B15" s="39">
        <v>8</v>
      </c>
      <c r="C15" s="39"/>
      <c r="D15" s="39"/>
      <c r="E15" s="39"/>
      <c r="F15" s="50"/>
      <c r="G15" s="39"/>
      <c r="H15" s="50"/>
      <c r="I15" s="49" t="s">
        <v>567</v>
      </c>
      <c r="J15" s="114">
        <v>20</v>
      </c>
      <c r="K15" s="39"/>
      <c r="L15" s="39"/>
      <c r="M15" s="39" t="s">
        <v>568</v>
      </c>
      <c r="N15" s="39"/>
      <c r="O15" s="39"/>
      <c r="P15" s="39" t="s">
        <v>568</v>
      </c>
    </row>
    <row r="16" spans="1:16" ht="27" customHeight="1">
      <c r="A16" s="49" t="s">
        <v>569</v>
      </c>
      <c r="B16" s="39">
        <v>9</v>
      </c>
      <c r="C16" s="114"/>
      <c r="D16" s="114"/>
      <c r="E16" s="114"/>
      <c r="F16" s="50"/>
      <c r="G16" s="114"/>
      <c r="H16" s="50"/>
      <c r="I16" s="49" t="s">
        <v>1059</v>
      </c>
      <c r="J16" s="114">
        <v>21</v>
      </c>
      <c r="K16" s="114"/>
      <c r="L16" s="114"/>
      <c r="M16" s="114"/>
      <c r="N16" s="114"/>
      <c r="O16" s="114"/>
      <c r="P16" s="114"/>
    </row>
    <row r="17" spans="1:16" ht="27" customHeight="1">
      <c r="A17" s="111"/>
      <c r="B17" s="114">
        <v>10</v>
      </c>
      <c r="C17" s="39"/>
      <c r="D17" s="39"/>
      <c r="E17" s="39"/>
      <c r="F17" s="50"/>
      <c r="G17" s="39"/>
      <c r="H17" s="50"/>
      <c r="I17" s="50" t="s">
        <v>570</v>
      </c>
      <c r="J17" s="114">
        <v>22</v>
      </c>
      <c r="K17" s="50"/>
      <c r="L17" s="50"/>
      <c r="M17" s="50"/>
      <c r="N17" s="50"/>
      <c r="O17" s="50"/>
      <c r="P17" s="50"/>
    </row>
    <row r="18" spans="1:16" ht="27" customHeight="1">
      <c r="A18" s="111"/>
      <c r="B18" s="114">
        <v>11</v>
      </c>
      <c r="C18" s="50"/>
      <c r="D18" s="50"/>
      <c r="E18" s="50"/>
      <c r="F18" s="50"/>
      <c r="G18" s="50"/>
      <c r="H18" s="50"/>
      <c r="I18" s="50" t="s">
        <v>571</v>
      </c>
      <c r="J18" s="114">
        <v>23</v>
      </c>
      <c r="K18" s="50"/>
      <c r="L18" s="50"/>
      <c r="M18" s="50"/>
      <c r="N18" s="39"/>
      <c r="O18" s="39"/>
      <c r="P18" s="39"/>
    </row>
    <row r="19" spans="1:16" ht="27" customHeight="1">
      <c r="A19" s="53" t="s">
        <v>572</v>
      </c>
      <c r="B19" s="114">
        <v>12</v>
      </c>
      <c r="C19" s="39"/>
      <c r="D19" s="39"/>
      <c r="E19" s="39"/>
      <c r="F19" s="50">
        <v>500</v>
      </c>
      <c r="G19" s="39"/>
      <c r="H19" s="50">
        <v>500</v>
      </c>
      <c r="I19" s="53" t="s">
        <v>573</v>
      </c>
      <c r="J19" s="114">
        <v>24</v>
      </c>
      <c r="K19" s="39"/>
      <c r="L19" s="39"/>
      <c r="M19" s="39"/>
      <c r="N19" s="39">
        <v>500</v>
      </c>
      <c r="O19" s="39"/>
      <c r="P19" s="50">
        <v>500</v>
      </c>
    </row>
    <row r="20" spans="1:16">
      <c r="A20" s="61"/>
      <c r="B20" s="62"/>
      <c r="C20" s="61"/>
      <c r="D20" s="61"/>
      <c r="E20" s="61"/>
      <c r="F20" s="31"/>
      <c r="G20" s="31"/>
      <c r="H20" s="31"/>
      <c r="I20" s="31"/>
      <c r="J20" s="62"/>
      <c r="K20" s="31"/>
      <c r="L20" s="31"/>
      <c r="M20" s="31"/>
      <c r="N20" s="31"/>
      <c r="O20" s="31"/>
      <c r="P20" s="31"/>
    </row>
  </sheetData>
  <autoFilter ref="A1:P2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1">
    <mergeCell ref="A1:P1"/>
    <mergeCell ref="A4:H4"/>
    <mergeCell ref="I4:P4"/>
    <mergeCell ref="A5:A6"/>
    <mergeCell ref="B5:B6"/>
    <mergeCell ref="C5:E5"/>
    <mergeCell ref="F5:H5"/>
    <mergeCell ref="I5:I6"/>
    <mergeCell ref="J5:J6"/>
    <mergeCell ref="K5:M5"/>
    <mergeCell ref="N5:P5"/>
  </mergeCells>
  <phoneticPr fontId="13" type="noConversion"/>
  <printOptions horizontalCentered="1" verticalCentered="1"/>
  <pageMargins left="0.55118110236220474" right="0.35433070866141736" top="0.78740157480314965" bottom="0.78740157480314965" header="0.51181102362204722" footer="0.51181102362204722"/>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J27"/>
  <sheetViews>
    <sheetView view="pageBreakPreview" zoomScaleSheetLayoutView="100" workbookViewId="0">
      <selection activeCell="G8" sqref="G8"/>
    </sheetView>
  </sheetViews>
  <sheetFormatPr defaultRowHeight="14.25"/>
  <cols>
    <col min="1" max="1" width="10.125" customWidth="1"/>
    <col min="2" max="2" width="42" customWidth="1"/>
    <col min="3" max="3" width="4.75" style="46" bestFit="1" customWidth="1"/>
    <col min="4" max="10" width="10.625" customWidth="1"/>
  </cols>
  <sheetData>
    <row r="1" spans="1:10" ht="36.75" customHeight="1">
      <c r="A1" s="418" t="s">
        <v>983</v>
      </c>
      <c r="B1" s="418"/>
      <c r="C1" s="418"/>
      <c r="D1" s="418"/>
      <c r="E1" s="418"/>
      <c r="F1" s="418"/>
      <c r="G1" s="418"/>
      <c r="H1" s="418"/>
      <c r="I1" s="418"/>
      <c r="J1" s="418"/>
    </row>
    <row r="2" spans="1:10" ht="15.75" customHeight="1">
      <c r="J2" s="42" t="s">
        <v>451</v>
      </c>
    </row>
    <row r="3" spans="1:10" ht="13.5" customHeight="1">
      <c r="A3" s="45" t="s">
        <v>439</v>
      </c>
      <c r="J3" s="42" t="s">
        <v>440</v>
      </c>
    </row>
    <row r="4" spans="1:10" s="45" customFormat="1" ht="17.45" customHeight="1">
      <c r="A4" s="422" t="s">
        <v>452</v>
      </c>
      <c r="B4" s="422" t="s">
        <v>453</v>
      </c>
      <c r="C4" s="427" t="s">
        <v>441</v>
      </c>
      <c r="D4" s="427" t="s">
        <v>1062</v>
      </c>
      <c r="E4" s="427"/>
      <c r="F4" s="427"/>
      <c r="G4" s="427" t="s">
        <v>967</v>
      </c>
      <c r="H4" s="427"/>
      <c r="I4" s="427"/>
      <c r="J4" s="428" t="s">
        <v>454</v>
      </c>
    </row>
    <row r="5" spans="1:10" s="45" customFormat="1" ht="21.75" customHeight="1">
      <c r="A5" s="423"/>
      <c r="B5" s="423"/>
      <c r="C5" s="427"/>
      <c r="D5" s="39" t="s">
        <v>455</v>
      </c>
      <c r="E5" s="39" t="s">
        <v>443</v>
      </c>
      <c r="F5" s="39" t="s">
        <v>444</v>
      </c>
      <c r="G5" s="39" t="s">
        <v>455</v>
      </c>
      <c r="H5" s="39" t="s">
        <v>443</v>
      </c>
      <c r="I5" s="39" t="s">
        <v>444</v>
      </c>
      <c r="J5" s="429"/>
    </row>
    <row r="6" spans="1:10" s="45" customFormat="1" ht="21.75" customHeight="1">
      <c r="A6" s="48"/>
      <c r="B6" s="47" t="s">
        <v>445</v>
      </c>
      <c r="C6" s="39"/>
      <c r="D6" s="39">
        <v>1</v>
      </c>
      <c r="E6" s="39">
        <v>2</v>
      </c>
      <c r="F6" s="39">
        <v>3</v>
      </c>
      <c r="G6" s="39">
        <v>4</v>
      </c>
      <c r="H6" s="39">
        <v>5</v>
      </c>
      <c r="I6" s="39">
        <v>6</v>
      </c>
      <c r="J6" s="39">
        <v>7</v>
      </c>
    </row>
    <row r="7" spans="1:10" s="45" customFormat="1" ht="17.45" customHeight="1">
      <c r="A7" s="49">
        <v>1030601</v>
      </c>
      <c r="B7" s="50" t="s">
        <v>446</v>
      </c>
      <c r="C7" s="39">
        <v>1</v>
      </c>
      <c r="D7" s="50"/>
      <c r="E7" s="50"/>
      <c r="F7" s="50"/>
      <c r="G7" s="50">
        <v>470</v>
      </c>
      <c r="H7" s="50"/>
      <c r="I7" s="50">
        <v>470</v>
      </c>
      <c r="J7" s="50"/>
    </row>
    <row r="8" spans="1:10" s="45" customFormat="1" ht="17.45" customHeight="1">
      <c r="A8" s="49">
        <v>103060103</v>
      </c>
      <c r="B8" s="50" t="s">
        <v>430</v>
      </c>
      <c r="C8" s="39">
        <v>2</v>
      </c>
      <c r="D8" s="50"/>
      <c r="E8" s="50"/>
      <c r="F8" s="50"/>
      <c r="G8" s="50"/>
      <c r="H8" s="50"/>
      <c r="I8" s="50"/>
      <c r="J8" s="50"/>
    </row>
    <row r="9" spans="1:10" s="45" customFormat="1" ht="17.45" customHeight="1">
      <c r="A9" s="49">
        <v>103060104</v>
      </c>
      <c r="B9" s="50" t="s">
        <v>431</v>
      </c>
      <c r="C9" s="39">
        <v>3</v>
      </c>
      <c r="D9" s="50"/>
      <c r="E9" s="50"/>
      <c r="F9" s="50"/>
      <c r="G9" s="50"/>
      <c r="H9" s="50"/>
      <c r="I9" s="50"/>
      <c r="J9" s="50"/>
    </row>
    <row r="10" spans="1:10" s="45" customFormat="1" ht="17.45" customHeight="1">
      <c r="A10" s="49">
        <v>103060121</v>
      </c>
      <c r="B10" s="50" t="s">
        <v>2042</v>
      </c>
      <c r="C10" s="39">
        <v>4</v>
      </c>
      <c r="D10" s="50"/>
      <c r="E10" s="50"/>
      <c r="F10" s="50"/>
      <c r="G10" s="50">
        <v>470</v>
      </c>
      <c r="H10" s="50"/>
      <c r="I10" s="50">
        <v>470</v>
      </c>
      <c r="J10" s="50"/>
    </row>
    <row r="11" spans="1:10" s="45" customFormat="1" ht="17.45" customHeight="1">
      <c r="A11" s="49">
        <v>103060198</v>
      </c>
      <c r="B11" s="50" t="s">
        <v>457</v>
      </c>
      <c r="C11" s="39">
        <v>5</v>
      </c>
      <c r="D11" s="50"/>
      <c r="E11" s="50"/>
      <c r="F11" s="50"/>
      <c r="G11" s="51"/>
      <c r="H11" s="51"/>
      <c r="I11" s="50"/>
      <c r="J11" s="50"/>
    </row>
    <row r="12" spans="1:10" s="45" customFormat="1" ht="17.45" customHeight="1">
      <c r="A12" s="49">
        <v>1030602</v>
      </c>
      <c r="B12" s="50" t="s">
        <v>447</v>
      </c>
      <c r="C12" s="39">
        <v>6</v>
      </c>
      <c r="D12" s="50"/>
      <c r="E12" s="50"/>
      <c r="F12" s="50"/>
      <c r="G12" s="50">
        <v>30</v>
      </c>
      <c r="H12" s="50"/>
      <c r="I12" s="50">
        <v>30</v>
      </c>
      <c r="J12" s="50"/>
    </row>
    <row r="13" spans="1:10" s="45" customFormat="1" ht="17.45" customHeight="1">
      <c r="A13" s="49">
        <v>103060202</v>
      </c>
      <c r="B13" s="52" t="s">
        <v>458</v>
      </c>
      <c r="C13" s="39">
        <v>7</v>
      </c>
      <c r="D13" s="50"/>
      <c r="E13" s="50"/>
      <c r="F13" s="50"/>
      <c r="G13" s="50"/>
      <c r="H13" s="50"/>
      <c r="I13" s="50"/>
      <c r="J13" s="50"/>
    </row>
    <row r="14" spans="1:10" s="45" customFormat="1" ht="17.45" customHeight="1">
      <c r="A14" s="49">
        <v>103060203</v>
      </c>
      <c r="B14" s="52" t="s">
        <v>459</v>
      </c>
      <c r="C14" s="39">
        <v>8</v>
      </c>
      <c r="D14" s="50"/>
      <c r="E14" s="50"/>
      <c r="F14" s="50"/>
      <c r="G14" s="52">
        <v>30</v>
      </c>
      <c r="H14" s="52"/>
      <c r="I14" s="50">
        <v>30</v>
      </c>
      <c r="J14" s="50"/>
    </row>
    <row r="15" spans="1:10" s="45" customFormat="1" ht="17.45" customHeight="1">
      <c r="A15" s="49">
        <v>103060298</v>
      </c>
      <c r="B15" s="52" t="s">
        <v>460</v>
      </c>
      <c r="C15" s="39">
        <v>9</v>
      </c>
      <c r="D15" s="50"/>
      <c r="E15" s="50"/>
      <c r="F15" s="50"/>
      <c r="G15" s="52"/>
      <c r="H15" s="52"/>
      <c r="I15" s="50"/>
      <c r="J15" s="50"/>
    </row>
    <row r="16" spans="1:10" s="45" customFormat="1" ht="17.45" customHeight="1">
      <c r="A16" s="49">
        <v>1030603</v>
      </c>
      <c r="B16" s="50" t="s">
        <v>448</v>
      </c>
      <c r="C16" s="39">
        <v>10</v>
      </c>
      <c r="D16" s="50"/>
      <c r="E16" s="50"/>
      <c r="F16" s="50"/>
      <c r="G16" s="52"/>
      <c r="H16" s="52"/>
      <c r="I16" s="50"/>
      <c r="J16" s="50"/>
    </row>
    <row r="17" spans="1:10" s="45" customFormat="1" ht="17.45" customHeight="1">
      <c r="A17" s="49">
        <v>103060304</v>
      </c>
      <c r="B17" s="52" t="s">
        <v>461</v>
      </c>
      <c r="C17" s="39">
        <v>11</v>
      </c>
      <c r="D17" s="50"/>
      <c r="E17" s="50"/>
      <c r="F17" s="50"/>
      <c r="G17" s="50"/>
      <c r="H17" s="50"/>
      <c r="I17" s="50"/>
      <c r="J17" s="50"/>
    </row>
    <row r="18" spans="1:10" s="45" customFormat="1" ht="17.45" customHeight="1">
      <c r="A18" s="49">
        <v>103060305</v>
      </c>
      <c r="B18" s="52" t="s">
        <v>462</v>
      </c>
      <c r="C18" s="39">
        <v>12</v>
      </c>
      <c r="D18" s="50"/>
      <c r="E18" s="50"/>
      <c r="F18" s="50"/>
      <c r="G18" s="50"/>
      <c r="H18" s="50"/>
      <c r="I18" s="50"/>
      <c r="J18" s="50"/>
    </row>
    <row r="19" spans="1:10" s="45" customFormat="1" ht="17.45" customHeight="1">
      <c r="A19" s="49">
        <v>103060398</v>
      </c>
      <c r="B19" s="52" t="s">
        <v>463</v>
      </c>
      <c r="C19" s="39">
        <v>13</v>
      </c>
      <c r="D19" s="50"/>
      <c r="E19" s="50"/>
      <c r="F19" s="52"/>
      <c r="G19" s="52"/>
      <c r="H19" s="52"/>
      <c r="I19" s="50"/>
      <c r="J19" s="50"/>
    </row>
    <row r="20" spans="1:10" s="45" customFormat="1" ht="17.45" customHeight="1">
      <c r="A20" s="49">
        <v>1030604</v>
      </c>
      <c r="B20" s="50" t="s">
        <v>449</v>
      </c>
      <c r="C20" s="39">
        <v>14</v>
      </c>
      <c r="D20" s="50"/>
      <c r="E20" s="50"/>
      <c r="F20" s="52"/>
      <c r="G20" s="52"/>
      <c r="H20" s="52"/>
      <c r="I20" s="50"/>
      <c r="J20" s="50"/>
    </row>
    <row r="21" spans="1:10" s="45" customFormat="1" ht="17.45" customHeight="1">
      <c r="A21" s="49">
        <v>103060401</v>
      </c>
      <c r="B21" s="52" t="s">
        <v>464</v>
      </c>
      <c r="C21" s="39">
        <v>15</v>
      </c>
      <c r="D21" s="50"/>
      <c r="E21" s="50"/>
      <c r="F21" s="50"/>
      <c r="G21" s="50"/>
      <c r="H21" s="50"/>
      <c r="I21" s="50"/>
      <c r="J21" s="50"/>
    </row>
    <row r="22" spans="1:10" s="45" customFormat="1" ht="17.45" customHeight="1">
      <c r="A22" s="49">
        <v>103060402</v>
      </c>
      <c r="B22" s="52" t="s">
        <v>465</v>
      </c>
      <c r="C22" s="39">
        <v>16</v>
      </c>
      <c r="D22" s="50"/>
      <c r="E22" s="50"/>
      <c r="F22" s="52"/>
      <c r="G22" s="52"/>
      <c r="H22" s="52"/>
      <c r="I22" s="50"/>
      <c r="J22" s="50"/>
    </row>
    <row r="23" spans="1:10" s="45" customFormat="1" ht="17.45" customHeight="1">
      <c r="A23" s="49">
        <v>103060498</v>
      </c>
      <c r="B23" s="52" t="s">
        <v>466</v>
      </c>
      <c r="C23" s="39">
        <v>17</v>
      </c>
      <c r="D23" s="50"/>
      <c r="E23" s="50"/>
      <c r="F23" s="52"/>
      <c r="G23" s="52"/>
      <c r="H23" s="52"/>
      <c r="I23" s="50"/>
      <c r="J23" s="50"/>
    </row>
    <row r="24" spans="1:10" s="45" customFormat="1" ht="17.45" customHeight="1">
      <c r="A24" s="49">
        <v>1030698</v>
      </c>
      <c r="B24" s="50" t="s">
        <v>574</v>
      </c>
      <c r="C24" s="39">
        <v>18</v>
      </c>
      <c r="D24" s="50"/>
      <c r="E24" s="50"/>
      <c r="F24" s="52"/>
      <c r="G24" s="52"/>
      <c r="H24" s="52"/>
      <c r="I24" s="50"/>
      <c r="J24" s="50"/>
    </row>
    <row r="25" spans="1:10" s="45" customFormat="1" ht="17.45" customHeight="1">
      <c r="A25" s="49"/>
      <c r="B25" s="53" t="s">
        <v>575</v>
      </c>
      <c r="C25" s="39">
        <v>19</v>
      </c>
      <c r="D25" s="54"/>
      <c r="E25" s="54"/>
      <c r="F25" s="54"/>
      <c r="G25" s="55">
        <v>500</v>
      </c>
      <c r="H25" s="55"/>
      <c r="I25" s="54">
        <v>500</v>
      </c>
      <c r="J25" s="50"/>
    </row>
    <row r="26" spans="1:10" s="45" customFormat="1" ht="17.45" customHeight="1">
      <c r="A26" s="49"/>
      <c r="B26" s="53" t="s">
        <v>576</v>
      </c>
      <c r="C26" s="39">
        <v>20</v>
      </c>
      <c r="D26" s="50"/>
      <c r="E26" s="39"/>
      <c r="F26" s="52"/>
      <c r="G26" s="52"/>
      <c r="H26" s="39"/>
      <c r="I26" s="50"/>
      <c r="J26" s="50"/>
    </row>
    <row r="27" spans="1:10" ht="20.100000000000001" customHeight="1">
      <c r="A27" s="56"/>
    </row>
  </sheetData>
  <mergeCells count="7">
    <mergeCell ref="A1:J1"/>
    <mergeCell ref="A4:A5"/>
    <mergeCell ref="B4:B5"/>
    <mergeCell ref="C4:C5"/>
    <mergeCell ref="D4:F4"/>
    <mergeCell ref="G4:I4"/>
    <mergeCell ref="J4:J5"/>
  </mergeCells>
  <phoneticPr fontId="13" type="noConversion"/>
  <printOptions horizontalCentered="1"/>
  <pageMargins left="0.39370078740157483" right="0.39370078740157483" top="0.39370078740157483" bottom="0.39370078740157483" header="0.51181102362204722" footer="0.51181102362204722"/>
  <pageSetup paperSize="9" scale="99" fitToHeight="0"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V34"/>
  <sheetViews>
    <sheetView view="pageBreakPreview" zoomScaleNormal="85" zoomScaleSheetLayoutView="100" workbookViewId="0">
      <selection activeCell="B29" sqref="B29"/>
    </sheetView>
  </sheetViews>
  <sheetFormatPr defaultRowHeight="14.25"/>
  <cols>
    <col min="1" max="1" width="10.75" customWidth="1"/>
    <col min="2" max="2" width="43.75" bestFit="1" customWidth="1"/>
    <col min="3" max="3" width="5.25" style="29" customWidth="1"/>
    <col min="4" max="4" width="5.25" bestFit="1" customWidth="1"/>
    <col min="5" max="12" width="6.625" customWidth="1"/>
    <col min="13" max="13" width="5.25" bestFit="1" customWidth="1"/>
    <col min="14" max="21" width="6.625" customWidth="1"/>
    <col min="22" max="22" width="7.125" customWidth="1"/>
  </cols>
  <sheetData>
    <row r="1" spans="1:22" ht="20.100000000000001" customHeight="1">
      <c r="A1" s="430" t="s">
        <v>966</v>
      </c>
      <c r="B1" s="430"/>
      <c r="C1" s="430"/>
      <c r="D1" s="430"/>
      <c r="E1" s="430"/>
      <c r="F1" s="430"/>
      <c r="G1" s="430"/>
      <c r="H1" s="430"/>
      <c r="I1" s="430"/>
      <c r="J1" s="430"/>
      <c r="K1" s="430"/>
      <c r="L1" s="430"/>
      <c r="M1" s="430"/>
      <c r="N1" s="430"/>
      <c r="O1" s="430"/>
      <c r="P1" s="430"/>
      <c r="Q1" s="430"/>
      <c r="R1" s="430"/>
      <c r="S1" s="430"/>
      <c r="T1" s="430"/>
      <c r="U1" s="430"/>
      <c r="V1" s="430"/>
    </row>
    <row r="2" spans="1:22" ht="20.100000000000001" customHeight="1">
      <c r="V2" s="42" t="s">
        <v>467</v>
      </c>
    </row>
    <row r="3" spans="1:22" ht="20.100000000000001" customHeight="1">
      <c r="A3" s="431" t="s">
        <v>439</v>
      </c>
      <c r="B3" s="431"/>
      <c r="C3" s="30"/>
      <c r="D3" s="31"/>
      <c r="E3" s="31"/>
      <c r="F3" s="31"/>
      <c r="G3" s="31"/>
      <c r="H3" s="31"/>
      <c r="I3" s="31"/>
      <c r="J3" s="31"/>
      <c r="K3" s="31"/>
      <c r="L3" s="31"/>
      <c r="M3" s="31"/>
      <c r="N3" s="31"/>
      <c r="O3" s="31"/>
      <c r="P3" s="31"/>
      <c r="Q3" s="31"/>
      <c r="R3" s="31"/>
      <c r="S3" s="31"/>
      <c r="T3" s="31"/>
      <c r="U3" s="31"/>
      <c r="V3" s="43" t="s">
        <v>440</v>
      </c>
    </row>
    <row r="4" spans="1:22" s="28" customFormat="1" ht="20.100000000000001" customHeight="1">
      <c r="A4" s="432" t="s">
        <v>452</v>
      </c>
      <c r="B4" s="435" t="s">
        <v>453</v>
      </c>
      <c r="C4" s="435" t="s">
        <v>441</v>
      </c>
      <c r="D4" s="438" t="s">
        <v>1063</v>
      </c>
      <c r="E4" s="438"/>
      <c r="F4" s="438"/>
      <c r="G4" s="438"/>
      <c r="H4" s="438"/>
      <c r="I4" s="438"/>
      <c r="J4" s="438"/>
      <c r="K4" s="438"/>
      <c r="L4" s="438"/>
      <c r="M4" s="438" t="s">
        <v>967</v>
      </c>
      <c r="N4" s="438"/>
      <c r="O4" s="438"/>
      <c r="P4" s="438"/>
      <c r="Q4" s="438"/>
      <c r="R4" s="438"/>
      <c r="S4" s="438"/>
      <c r="T4" s="438"/>
      <c r="U4" s="438"/>
      <c r="V4" s="432" t="s">
        <v>454</v>
      </c>
    </row>
    <row r="5" spans="1:22" s="28" customFormat="1" ht="20.100000000000001" customHeight="1">
      <c r="A5" s="433"/>
      <c r="B5" s="436"/>
      <c r="C5" s="436"/>
      <c r="D5" s="435" t="s">
        <v>442</v>
      </c>
      <c r="E5" s="438" t="s">
        <v>455</v>
      </c>
      <c r="F5" s="438"/>
      <c r="G5" s="439" t="s">
        <v>468</v>
      </c>
      <c r="H5" s="439"/>
      <c r="I5" s="439" t="s">
        <v>469</v>
      </c>
      <c r="J5" s="439"/>
      <c r="K5" s="438" t="s">
        <v>470</v>
      </c>
      <c r="L5" s="438"/>
      <c r="M5" s="435" t="s">
        <v>442</v>
      </c>
      <c r="N5" s="438" t="s">
        <v>455</v>
      </c>
      <c r="O5" s="438"/>
      <c r="P5" s="439" t="s">
        <v>468</v>
      </c>
      <c r="Q5" s="439"/>
      <c r="R5" s="439" t="s">
        <v>469</v>
      </c>
      <c r="S5" s="439"/>
      <c r="T5" s="438" t="s">
        <v>470</v>
      </c>
      <c r="U5" s="438"/>
      <c r="V5" s="433"/>
    </row>
    <row r="6" spans="1:22" s="28" customFormat="1" ht="38.25" customHeight="1">
      <c r="A6" s="434"/>
      <c r="B6" s="437"/>
      <c r="C6" s="437"/>
      <c r="D6" s="437"/>
      <c r="E6" s="33" t="s">
        <v>443</v>
      </c>
      <c r="F6" s="33" t="s">
        <v>444</v>
      </c>
      <c r="G6" s="33" t="s">
        <v>443</v>
      </c>
      <c r="H6" s="33" t="s">
        <v>444</v>
      </c>
      <c r="I6" s="33" t="s">
        <v>443</v>
      </c>
      <c r="J6" s="33" t="s">
        <v>444</v>
      </c>
      <c r="K6" s="33" t="s">
        <v>443</v>
      </c>
      <c r="L6" s="33" t="s">
        <v>444</v>
      </c>
      <c r="M6" s="437"/>
      <c r="N6" s="33" t="s">
        <v>443</v>
      </c>
      <c r="O6" s="33" t="s">
        <v>444</v>
      </c>
      <c r="P6" s="33" t="s">
        <v>443</v>
      </c>
      <c r="Q6" s="33" t="s">
        <v>444</v>
      </c>
      <c r="R6" s="33" t="s">
        <v>443</v>
      </c>
      <c r="S6" s="33" t="s">
        <v>444</v>
      </c>
      <c r="T6" s="33" t="s">
        <v>443</v>
      </c>
      <c r="U6" s="33" t="s">
        <v>444</v>
      </c>
      <c r="V6" s="434"/>
    </row>
    <row r="7" spans="1:22" s="28" customFormat="1" ht="18" customHeight="1">
      <c r="A7" s="35"/>
      <c r="B7" s="34" t="s">
        <v>445</v>
      </c>
      <c r="C7" s="34"/>
      <c r="D7" s="34">
        <v>1</v>
      </c>
      <c r="E7" s="33">
        <v>2</v>
      </c>
      <c r="F7" s="34">
        <v>3</v>
      </c>
      <c r="G7" s="33">
        <v>4</v>
      </c>
      <c r="H7" s="34">
        <v>5</v>
      </c>
      <c r="I7" s="33">
        <v>6</v>
      </c>
      <c r="J7" s="34">
        <v>7</v>
      </c>
      <c r="K7" s="33">
        <v>8</v>
      </c>
      <c r="L7" s="34">
        <v>9</v>
      </c>
      <c r="M7" s="33">
        <v>10</v>
      </c>
      <c r="N7" s="34">
        <v>11</v>
      </c>
      <c r="O7" s="33">
        <v>12</v>
      </c>
      <c r="P7" s="34">
        <v>13</v>
      </c>
      <c r="Q7" s="33">
        <v>14</v>
      </c>
      <c r="R7" s="34">
        <v>15</v>
      </c>
      <c r="S7" s="33">
        <v>16</v>
      </c>
      <c r="T7" s="34">
        <v>17</v>
      </c>
      <c r="U7" s="33">
        <v>18</v>
      </c>
      <c r="V7" s="34">
        <v>19</v>
      </c>
    </row>
    <row r="8" spans="1:22" s="28" customFormat="1" ht="18" customHeight="1">
      <c r="A8" s="36">
        <v>223</v>
      </c>
      <c r="B8" s="37" t="s">
        <v>577</v>
      </c>
      <c r="C8" s="32">
        <v>1</v>
      </c>
      <c r="D8" s="37"/>
      <c r="E8" s="37"/>
      <c r="F8" s="38"/>
      <c r="G8" s="38"/>
      <c r="H8" s="38"/>
      <c r="I8" s="38"/>
      <c r="J8" s="38"/>
      <c r="K8" s="38"/>
      <c r="L8" s="38"/>
      <c r="M8" s="38"/>
      <c r="N8" s="38"/>
      <c r="O8" s="38"/>
      <c r="P8" s="38"/>
      <c r="Q8" s="38"/>
      <c r="R8" s="38"/>
      <c r="S8" s="38"/>
      <c r="T8" s="38"/>
      <c r="U8" s="38"/>
      <c r="V8" s="37"/>
    </row>
    <row r="9" spans="1:22" s="28" customFormat="1" ht="18" customHeight="1">
      <c r="A9" s="36">
        <v>22301</v>
      </c>
      <c r="B9" s="37" t="s">
        <v>471</v>
      </c>
      <c r="C9" s="32">
        <v>2</v>
      </c>
      <c r="D9" s="37"/>
      <c r="E9" s="37"/>
      <c r="F9" s="38"/>
      <c r="G9" s="38"/>
      <c r="H9" s="38"/>
      <c r="I9" s="38"/>
      <c r="J9" s="38"/>
      <c r="K9" s="38"/>
      <c r="L9" s="38"/>
      <c r="M9" s="38"/>
      <c r="N9" s="38"/>
      <c r="O9" s="38"/>
      <c r="P9" s="38"/>
      <c r="Q9" s="38"/>
      <c r="R9" s="38"/>
      <c r="S9" s="38"/>
      <c r="T9" s="38"/>
      <c r="U9" s="38"/>
      <c r="V9" s="37"/>
    </row>
    <row r="10" spans="1:22" s="28" customFormat="1" ht="18" customHeight="1">
      <c r="A10" s="36">
        <v>2230101</v>
      </c>
      <c r="B10" s="37" t="s">
        <v>472</v>
      </c>
      <c r="C10" s="32">
        <v>3</v>
      </c>
      <c r="D10" s="37"/>
      <c r="E10" s="37"/>
      <c r="F10" s="38"/>
      <c r="G10" s="38"/>
      <c r="H10" s="38"/>
      <c r="I10" s="38"/>
      <c r="J10" s="38"/>
      <c r="K10" s="38"/>
      <c r="L10" s="38"/>
      <c r="M10" s="38"/>
      <c r="N10" s="38"/>
      <c r="O10" s="38"/>
      <c r="P10" s="38"/>
      <c r="Q10" s="38"/>
      <c r="R10" s="38"/>
      <c r="S10" s="38"/>
      <c r="T10" s="38"/>
      <c r="U10" s="38"/>
      <c r="V10" s="37"/>
    </row>
    <row r="11" spans="1:22" s="28" customFormat="1" ht="18" customHeight="1">
      <c r="A11" s="36">
        <v>2230102</v>
      </c>
      <c r="B11" s="37" t="s">
        <v>473</v>
      </c>
      <c r="C11" s="32">
        <v>4</v>
      </c>
      <c r="D11" s="37"/>
      <c r="E11" s="37"/>
      <c r="F11" s="38"/>
      <c r="G11" s="38"/>
      <c r="H11" s="38"/>
      <c r="I11" s="38"/>
      <c r="J11" s="38"/>
      <c r="K11" s="38"/>
      <c r="L11" s="38"/>
      <c r="M11" s="38"/>
      <c r="N11" s="38"/>
      <c r="O11" s="38"/>
      <c r="P11" s="38"/>
      <c r="Q11" s="38"/>
      <c r="R11" s="38"/>
      <c r="S11" s="38"/>
      <c r="T11" s="38"/>
      <c r="U11" s="38"/>
      <c r="V11" s="37"/>
    </row>
    <row r="12" spans="1:22" s="28" customFormat="1" ht="18" customHeight="1">
      <c r="A12" s="36">
        <v>2230103</v>
      </c>
      <c r="B12" s="37" t="s">
        <v>474</v>
      </c>
      <c r="C12" s="32">
        <v>5</v>
      </c>
      <c r="D12" s="37"/>
      <c r="E12" s="37"/>
      <c r="F12" s="38"/>
      <c r="G12" s="38"/>
      <c r="H12" s="38"/>
      <c r="I12" s="38"/>
      <c r="J12" s="38"/>
      <c r="K12" s="38"/>
      <c r="L12" s="38"/>
      <c r="M12" s="38"/>
      <c r="N12" s="38"/>
      <c r="O12" s="38"/>
      <c r="P12" s="38"/>
      <c r="Q12" s="38"/>
      <c r="R12" s="38"/>
      <c r="S12" s="38"/>
      <c r="T12" s="38"/>
      <c r="U12" s="38"/>
      <c r="V12" s="37"/>
    </row>
    <row r="13" spans="1:22" s="28" customFormat="1" ht="18" customHeight="1">
      <c r="A13" s="329">
        <v>209</v>
      </c>
      <c r="B13" s="330" t="s">
        <v>2043</v>
      </c>
      <c r="C13" s="331"/>
      <c r="D13" s="330"/>
      <c r="E13" s="330"/>
      <c r="F13" s="332"/>
      <c r="G13" s="332"/>
      <c r="H13" s="332"/>
      <c r="I13" s="332"/>
      <c r="J13" s="332"/>
      <c r="K13" s="332"/>
      <c r="L13" s="332"/>
      <c r="M13" s="332">
        <v>500</v>
      </c>
      <c r="N13" s="332"/>
      <c r="O13" s="332"/>
      <c r="P13" s="332"/>
      <c r="Q13" s="332"/>
      <c r="R13" s="332"/>
      <c r="S13" s="332"/>
      <c r="T13" s="332"/>
      <c r="U13" s="332">
        <v>500</v>
      </c>
      <c r="V13" s="330"/>
    </row>
    <row r="14" spans="1:22" s="28" customFormat="1" ht="18" customHeight="1">
      <c r="A14" s="329">
        <v>20901</v>
      </c>
      <c r="B14" s="330" t="s">
        <v>2044</v>
      </c>
      <c r="C14" s="331"/>
      <c r="D14" s="330"/>
      <c r="E14" s="330"/>
      <c r="F14" s="332"/>
      <c r="G14" s="332"/>
      <c r="H14" s="332"/>
      <c r="I14" s="332"/>
      <c r="J14" s="332"/>
      <c r="K14" s="332"/>
      <c r="L14" s="332"/>
      <c r="M14" s="332">
        <v>500</v>
      </c>
      <c r="N14" s="332"/>
      <c r="O14" s="332"/>
      <c r="P14" s="332"/>
      <c r="Q14" s="332"/>
      <c r="R14" s="332"/>
      <c r="S14" s="332"/>
      <c r="T14" s="332"/>
      <c r="U14" s="332">
        <v>500</v>
      </c>
      <c r="V14" s="330"/>
    </row>
    <row r="15" spans="1:22" s="28" customFormat="1" ht="17.25" customHeight="1">
      <c r="A15" s="36">
        <v>2090102</v>
      </c>
      <c r="B15" s="36" t="s">
        <v>2045</v>
      </c>
      <c r="C15" s="32">
        <v>6</v>
      </c>
      <c r="D15" s="37"/>
      <c r="E15" s="37"/>
      <c r="F15" s="38"/>
      <c r="G15" s="38"/>
      <c r="H15" s="38"/>
      <c r="I15" s="38"/>
      <c r="J15" s="38"/>
      <c r="K15" s="38"/>
      <c r="L15" s="38"/>
      <c r="M15" s="38">
        <v>500</v>
      </c>
      <c r="N15" s="38"/>
      <c r="O15" s="38"/>
      <c r="P15" s="38"/>
      <c r="Q15" s="38"/>
      <c r="R15" s="38"/>
      <c r="S15" s="38"/>
      <c r="T15" s="38"/>
      <c r="U15" s="38">
        <v>500</v>
      </c>
      <c r="V15" s="37"/>
    </row>
    <row r="16" spans="1:22" s="28" customFormat="1" ht="18" customHeight="1">
      <c r="A16" s="36">
        <v>2230199</v>
      </c>
      <c r="B16" s="37" t="s">
        <v>475</v>
      </c>
      <c r="C16" s="32">
        <v>7</v>
      </c>
      <c r="D16" s="37"/>
      <c r="E16" s="37"/>
      <c r="F16" s="38"/>
      <c r="G16" s="38"/>
      <c r="H16" s="38"/>
      <c r="I16" s="38"/>
      <c r="J16" s="38"/>
      <c r="K16" s="38"/>
      <c r="L16" s="38"/>
      <c r="M16" s="38"/>
      <c r="N16" s="38"/>
      <c r="O16" s="38"/>
      <c r="P16" s="38"/>
      <c r="Q16" s="38"/>
      <c r="R16" s="38"/>
      <c r="S16" s="38"/>
      <c r="T16" s="38"/>
      <c r="U16" s="38"/>
      <c r="V16" s="37"/>
    </row>
    <row r="17" spans="1:22" s="28" customFormat="1" ht="18" customHeight="1">
      <c r="A17" s="36">
        <v>22302</v>
      </c>
      <c r="B17" s="37" t="s">
        <v>476</v>
      </c>
      <c r="C17" s="32">
        <v>8</v>
      </c>
      <c r="D17" s="37"/>
      <c r="E17" s="38"/>
      <c r="F17" s="38"/>
      <c r="G17" s="38"/>
      <c r="H17" s="38"/>
      <c r="I17" s="38"/>
      <c r="J17" s="38"/>
      <c r="K17" s="38"/>
      <c r="L17" s="38"/>
      <c r="M17" s="38"/>
      <c r="N17" s="38"/>
      <c r="O17" s="38"/>
      <c r="P17" s="38"/>
      <c r="Q17" s="38"/>
      <c r="R17" s="38"/>
      <c r="S17" s="38"/>
      <c r="T17" s="38"/>
      <c r="U17" s="37"/>
      <c r="V17" s="44"/>
    </row>
    <row r="18" spans="1:22" s="28" customFormat="1" ht="18" customHeight="1">
      <c r="A18" s="36">
        <v>2230201</v>
      </c>
      <c r="B18" s="36" t="s">
        <v>477</v>
      </c>
      <c r="C18" s="32">
        <v>9</v>
      </c>
      <c r="D18" s="32"/>
      <c r="E18" s="37"/>
      <c r="F18" s="37"/>
      <c r="G18" s="37"/>
      <c r="H18" s="37"/>
      <c r="I18" s="37"/>
      <c r="J18" s="37"/>
      <c r="K18" s="37"/>
      <c r="L18" s="37"/>
      <c r="M18" s="37"/>
      <c r="N18" s="37"/>
      <c r="O18" s="37"/>
      <c r="P18" s="37"/>
      <c r="Q18" s="37"/>
      <c r="R18" s="37"/>
      <c r="S18" s="37"/>
      <c r="T18" s="37"/>
      <c r="U18" s="37"/>
      <c r="V18" s="44"/>
    </row>
    <row r="19" spans="1:22" s="28" customFormat="1" ht="18" customHeight="1">
      <c r="A19" s="36">
        <v>2230202</v>
      </c>
      <c r="B19" s="37" t="s">
        <v>478</v>
      </c>
      <c r="C19" s="32">
        <v>10</v>
      </c>
      <c r="D19" s="37"/>
      <c r="E19" s="37"/>
      <c r="F19" s="37"/>
      <c r="G19" s="37"/>
      <c r="H19" s="37"/>
      <c r="I19" s="37"/>
      <c r="J19" s="37"/>
      <c r="K19" s="37"/>
      <c r="L19" s="37"/>
      <c r="M19" s="37"/>
      <c r="N19" s="37"/>
      <c r="O19" s="37"/>
      <c r="P19" s="37"/>
      <c r="Q19" s="37"/>
      <c r="R19" s="37"/>
      <c r="S19" s="37"/>
      <c r="T19" s="37"/>
      <c r="U19" s="37"/>
      <c r="V19" s="44"/>
    </row>
    <row r="20" spans="1:22" s="28" customFormat="1" ht="18" customHeight="1">
      <c r="A20" s="36">
        <v>2230203</v>
      </c>
      <c r="B20" s="36" t="s">
        <v>479</v>
      </c>
      <c r="C20" s="32">
        <v>11</v>
      </c>
      <c r="D20" s="32"/>
      <c r="E20" s="37"/>
      <c r="F20" s="37"/>
      <c r="G20" s="37"/>
      <c r="H20" s="37"/>
      <c r="I20" s="37"/>
      <c r="J20" s="37"/>
      <c r="K20" s="37"/>
      <c r="L20" s="37"/>
      <c r="M20" s="37"/>
      <c r="N20" s="37"/>
      <c r="O20" s="37"/>
      <c r="P20" s="37"/>
      <c r="Q20" s="37"/>
      <c r="R20" s="37"/>
      <c r="S20" s="37"/>
      <c r="T20" s="37"/>
      <c r="U20" s="37"/>
      <c r="V20" s="44"/>
    </row>
    <row r="21" spans="1:22" s="28" customFormat="1" ht="18" customHeight="1">
      <c r="A21" s="36"/>
      <c r="B21" s="32" t="s">
        <v>456</v>
      </c>
      <c r="C21" s="32">
        <v>12</v>
      </c>
      <c r="D21" s="32"/>
      <c r="E21" s="37"/>
      <c r="F21" s="37"/>
      <c r="G21" s="37"/>
      <c r="H21" s="37"/>
      <c r="I21" s="37"/>
      <c r="J21" s="37"/>
      <c r="K21" s="37"/>
      <c r="L21" s="37"/>
      <c r="M21" s="37"/>
      <c r="N21" s="37"/>
      <c r="O21" s="37"/>
      <c r="P21" s="37"/>
      <c r="Q21" s="37"/>
      <c r="R21" s="37"/>
      <c r="S21" s="37"/>
      <c r="T21" s="37"/>
      <c r="U21" s="37"/>
      <c r="V21" s="44"/>
    </row>
    <row r="22" spans="1:22" s="28" customFormat="1" ht="18" customHeight="1">
      <c r="A22" s="36">
        <v>2230299</v>
      </c>
      <c r="B22" s="37" t="s">
        <v>480</v>
      </c>
      <c r="C22" s="32">
        <v>13</v>
      </c>
      <c r="D22" s="37"/>
      <c r="E22" s="37"/>
      <c r="F22" s="37"/>
      <c r="G22" s="37"/>
      <c r="H22" s="37"/>
      <c r="I22" s="37"/>
      <c r="J22" s="37"/>
      <c r="K22" s="37"/>
      <c r="L22" s="37"/>
      <c r="M22" s="37"/>
      <c r="N22" s="37"/>
      <c r="O22" s="37"/>
      <c r="P22" s="37"/>
      <c r="Q22" s="37"/>
      <c r="R22" s="37"/>
      <c r="S22" s="37"/>
      <c r="T22" s="37"/>
      <c r="U22" s="37"/>
      <c r="V22" s="44"/>
    </row>
    <row r="23" spans="1:22" s="28" customFormat="1" ht="18" customHeight="1">
      <c r="A23" s="36">
        <v>22303</v>
      </c>
      <c r="B23" s="36" t="s">
        <v>481</v>
      </c>
      <c r="C23" s="32">
        <v>14</v>
      </c>
      <c r="D23" s="32"/>
      <c r="E23" s="37"/>
      <c r="F23" s="37"/>
      <c r="G23" s="37"/>
      <c r="H23" s="37"/>
      <c r="I23" s="37"/>
      <c r="J23" s="37"/>
      <c r="K23" s="37"/>
      <c r="L23" s="37"/>
      <c r="M23" s="37"/>
      <c r="N23" s="37"/>
      <c r="O23" s="37"/>
      <c r="P23" s="37"/>
      <c r="Q23" s="37"/>
      <c r="R23" s="37"/>
      <c r="S23" s="37"/>
      <c r="T23" s="37"/>
      <c r="U23" s="37"/>
      <c r="V23" s="44"/>
    </row>
    <row r="24" spans="1:22" s="28" customFormat="1" ht="18" customHeight="1">
      <c r="A24" s="36">
        <v>2230301</v>
      </c>
      <c r="B24" s="36" t="s">
        <v>482</v>
      </c>
      <c r="C24" s="32">
        <v>15</v>
      </c>
      <c r="D24" s="37"/>
      <c r="E24" s="37"/>
      <c r="F24" s="37"/>
      <c r="G24" s="37"/>
      <c r="H24" s="37"/>
      <c r="I24" s="37"/>
      <c r="J24" s="37"/>
      <c r="K24" s="37"/>
      <c r="L24" s="37"/>
      <c r="M24" s="37"/>
      <c r="N24" s="37"/>
      <c r="O24" s="37"/>
      <c r="P24" s="37"/>
      <c r="Q24" s="37"/>
      <c r="R24" s="37"/>
      <c r="S24" s="37"/>
      <c r="T24" s="37"/>
      <c r="U24" s="37"/>
      <c r="V24" s="44"/>
    </row>
    <row r="25" spans="1:22" s="28" customFormat="1" ht="18" customHeight="1">
      <c r="A25" s="36">
        <v>22304</v>
      </c>
      <c r="B25" s="36" t="s">
        <v>483</v>
      </c>
      <c r="C25" s="32">
        <v>16</v>
      </c>
      <c r="D25" s="32"/>
      <c r="E25" s="37"/>
      <c r="F25" s="37"/>
      <c r="G25" s="37"/>
      <c r="H25" s="37"/>
      <c r="I25" s="37"/>
      <c r="J25" s="37"/>
      <c r="K25" s="37"/>
      <c r="L25" s="37"/>
      <c r="M25" s="37"/>
      <c r="N25" s="37"/>
      <c r="O25" s="37"/>
      <c r="P25" s="37"/>
      <c r="Q25" s="37"/>
      <c r="R25" s="37"/>
      <c r="S25" s="37"/>
      <c r="T25" s="37"/>
      <c r="U25" s="37"/>
      <c r="V25" s="44"/>
    </row>
    <row r="26" spans="1:22" s="28" customFormat="1" ht="18" customHeight="1">
      <c r="A26" s="36">
        <v>2230401</v>
      </c>
      <c r="B26" s="36" t="s">
        <v>484</v>
      </c>
      <c r="C26" s="32">
        <v>17</v>
      </c>
      <c r="D26" s="37"/>
      <c r="E26" s="37"/>
      <c r="F26" s="37"/>
      <c r="G26" s="37"/>
      <c r="H26" s="37"/>
      <c r="I26" s="37"/>
      <c r="J26" s="37"/>
      <c r="K26" s="37"/>
      <c r="L26" s="37"/>
      <c r="M26" s="37"/>
      <c r="N26" s="37"/>
      <c r="O26" s="37"/>
      <c r="P26" s="37"/>
      <c r="Q26" s="37"/>
      <c r="R26" s="37"/>
      <c r="S26" s="37"/>
      <c r="T26" s="37"/>
      <c r="U26" s="37"/>
      <c r="V26" s="44"/>
    </row>
    <row r="27" spans="1:22" s="28" customFormat="1" ht="18" customHeight="1">
      <c r="A27" s="36">
        <v>2230402</v>
      </c>
      <c r="B27" s="36" t="s">
        <v>485</v>
      </c>
      <c r="C27" s="32">
        <v>18</v>
      </c>
      <c r="D27" s="32"/>
      <c r="E27" s="37"/>
      <c r="F27" s="37"/>
      <c r="G27" s="37"/>
      <c r="H27" s="37"/>
      <c r="I27" s="37"/>
      <c r="J27" s="37"/>
      <c r="K27" s="37"/>
      <c r="L27" s="37"/>
      <c r="M27" s="37"/>
      <c r="N27" s="37"/>
      <c r="O27" s="37"/>
      <c r="P27" s="37"/>
      <c r="Q27" s="37"/>
      <c r="R27" s="37"/>
      <c r="S27" s="37"/>
      <c r="T27" s="37"/>
      <c r="U27" s="37"/>
      <c r="V27" s="44"/>
    </row>
    <row r="28" spans="1:22" s="28" customFormat="1" ht="18" customHeight="1">
      <c r="A28" s="36">
        <v>2230499</v>
      </c>
      <c r="B28" s="36" t="s">
        <v>486</v>
      </c>
      <c r="C28" s="32">
        <v>19</v>
      </c>
      <c r="D28" s="37"/>
      <c r="E28" s="37"/>
      <c r="F28" s="37"/>
      <c r="G28" s="37"/>
      <c r="H28" s="37"/>
      <c r="I28" s="37"/>
      <c r="J28" s="37"/>
      <c r="K28" s="37"/>
      <c r="L28" s="37"/>
      <c r="M28" s="37"/>
      <c r="N28" s="37"/>
      <c r="O28" s="37"/>
      <c r="P28" s="37"/>
      <c r="Q28" s="37"/>
      <c r="R28" s="37"/>
      <c r="S28" s="37"/>
      <c r="T28" s="37"/>
      <c r="U28" s="37"/>
      <c r="V28" s="44"/>
    </row>
    <row r="29" spans="1:22" s="28" customFormat="1" ht="18" customHeight="1">
      <c r="A29" s="36">
        <v>22399</v>
      </c>
      <c r="B29" s="36" t="s">
        <v>487</v>
      </c>
      <c r="C29" s="32">
        <v>20</v>
      </c>
      <c r="D29" s="32"/>
      <c r="E29" s="37"/>
      <c r="F29" s="37"/>
      <c r="G29" s="37"/>
      <c r="H29" s="37"/>
      <c r="I29" s="37"/>
      <c r="J29" s="37"/>
      <c r="K29" s="37"/>
      <c r="L29" s="37"/>
      <c r="M29" s="37"/>
      <c r="N29" s="37"/>
      <c r="O29" s="37"/>
      <c r="P29" s="37"/>
      <c r="Q29" s="37"/>
      <c r="R29" s="37"/>
      <c r="S29" s="37"/>
      <c r="T29" s="37"/>
      <c r="U29" s="37"/>
      <c r="V29" s="44"/>
    </row>
    <row r="30" spans="1:22" s="28" customFormat="1" ht="18" customHeight="1">
      <c r="A30" s="36">
        <v>2239901</v>
      </c>
      <c r="B30" s="36" t="s">
        <v>488</v>
      </c>
      <c r="C30" s="32">
        <v>21</v>
      </c>
      <c r="D30" s="37"/>
      <c r="E30" s="37"/>
      <c r="F30" s="37"/>
      <c r="G30" s="37"/>
      <c r="H30" s="37"/>
      <c r="I30" s="37"/>
      <c r="J30" s="37"/>
      <c r="K30" s="37"/>
      <c r="L30" s="37"/>
      <c r="M30" s="37"/>
      <c r="N30" s="37"/>
      <c r="O30" s="37"/>
      <c r="P30" s="37"/>
      <c r="Q30" s="37"/>
      <c r="R30" s="37"/>
      <c r="S30" s="37"/>
      <c r="T30" s="37"/>
      <c r="U30" s="37"/>
      <c r="V30" s="44"/>
    </row>
    <row r="31" spans="1:22" s="28" customFormat="1" ht="18" customHeight="1">
      <c r="A31" s="36"/>
      <c r="B31" s="40" t="s">
        <v>578</v>
      </c>
      <c r="C31" s="32">
        <v>22</v>
      </c>
      <c r="D31" s="40"/>
      <c r="E31" s="40"/>
      <c r="F31" s="37"/>
      <c r="G31" s="37"/>
      <c r="H31" s="37"/>
      <c r="I31" s="37"/>
      <c r="J31" s="37"/>
      <c r="K31" s="37"/>
      <c r="L31" s="37"/>
      <c r="M31" s="37">
        <v>500</v>
      </c>
      <c r="N31" s="37"/>
      <c r="O31" s="37"/>
      <c r="P31" s="37"/>
      <c r="Q31" s="37"/>
      <c r="R31" s="37"/>
      <c r="S31" s="37"/>
      <c r="T31" s="37"/>
      <c r="U31" s="37">
        <v>500</v>
      </c>
      <c r="V31" s="37"/>
    </row>
    <row r="32" spans="1:22" s="28" customFormat="1" ht="18" customHeight="1">
      <c r="A32" s="36"/>
      <c r="B32" s="40" t="s">
        <v>530</v>
      </c>
      <c r="C32" s="32">
        <v>23</v>
      </c>
      <c r="D32" s="32"/>
      <c r="E32" s="37"/>
      <c r="F32" s="39" t="s">
        <v>450</v>
      </c>
      <c r="G32" s="37"/>
      <c r="H32" s="39" t="s">
        <v>450</v>
      </c>
      <c r="I32" s="37"/>
      <c r="J32" s="39" t="s">
        <v>450</v>
      </c>
      <c r="K32" s="37"/>
      <c r="L32" s="39" t="s">
        <v>450</v>
      </c>
      <c r="M32" s="37"/>
      <c r="N32" s="37"/>
      <c r="O32" s="39" t="s">
        <v>450</v>
      </c>
      <c r="P32" s="37"/>
      <c r="Q32" s="39" t="s">
        <v>450</v>
      </c>
      <c r="R32" s="37"/>
      <c r="S32" s="39" t="s">
        <v>450</v>
      </c>
      <c r="T32" s="37"/>
      <c r="U32" s="39" t="s">
        <v>450</v>
      </c>
      <c r="V32" s="44"/>
    </row>
    <row r="33" spans="1:22" s="28" customFormat="1" ht="18" customHeight="1">
      <c r="A33" s="36"/>
      <c r="B33" s="40" t="s">
        <v>1060</v>
      </c>
      <c r="C33" s="32">
        <v>24</v>
      </c>
      <c r="D33" s="32"/>
      <c r="E33" s="32"/>
      <c r="F33" s="37"/>
      <c r="G33" s="37"/>
      <c r="H33" s="37"/>
      <c r="I33" s="37"/>
      <c r="J33" s="37"/>
      <c r="K33" s="37"/>
      <c r="L33" s="37"/>
      <c r="M33" s="37"/>
      <c r="N33" s="37"/>
      <c r="O33" s="37"/>
      <c r="P33" s="37"/>
      <c r="Q33" s="37"/>
      <c r="R33" s="37"/>
      <c r="S33" s="37"/>
      <c r="T33" s="37"/>
      <c r="U33" s="37"/>
      <c r="V33" s="37"/>
    </row>
    <row r="34" spans="1:22" s="28" customFormat="1" ht="18" customHeight="1">
      <c r="A34" s="41"/>
      <c r="C34" s="29"/>
    </row>
  </sheetData>
  <mergeCells count="18">
    <mergeCell ref="N5:O5"/>
    <mergeCell ref="P5:Q5"/>
    <mergeCell ref="A1:V1"/>
    <mergeCell ref="A3:B3"/>
    <mergeCell ref="A4:A6"/>
    <mergeCell ref="B4:B6"/>
    <mergeCell ref="C4:C6"/>
    <mergeCell ref="D4:L4"/>
    <mergeCell ref="M4:U4"/>
    <mergeCell ref="V4:V6"/>
    <mergeCell ref="D5:D6"/>
    <mergeCell ref="E5:F5"/>
    <mergeCell ref="R5:S5"/>
    <mergeCell ref="T5:U5"/>
    <mergeCell ref="G5:H5"/>
    <mergeCell ref="I5:J5"/>
    <mergeCell ref="K5:L5"/>
    <mergeCell ref="M5:M6"/>
  </mergeCells>
  <phoneticPr fontId="13" type="noConversion"/>
  <printOptions horizontalCentered="1" verticalCentered="1"/>
  <pageMargins left="0.15748031496062992" right="0.15748031496062992" top="0.35433070866141736" bottom="0.23622047244094491" header="0.31496062992125984" footer="0.19685039370078741"/>
  <pageSetup paperSize="9" scale="73"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E33"/>
  <sheetViews>
    <sheetView topLeftCell="A25" workbookViewId="0">
      <selection activeCell="F37" sqref="F37"/>
    </sheetView>
  </sheetViews>
  <sheetFormatPr defaultColWidth="9" defaultRowHeight="14.25"/>
  <cols>
    <col min="1" max="1" width="5.25" style="2" customWidth="1"/>
    <col min="2" max="2" width="42" style="2" customWidth="1"/>
    <col min="3" max="3" width="7.125" style="3" customWidth="1"/>
    <col min="4" max="5" width="12.625" style="4" customWidth="1"/>
    <col min="6" max="16384" width="9" style="5"/>
  </cols>
  <sheetData>
    <row r="1" spans="1:5" ht="20.25">
      <c r="A1" s="440" t="s">
        <v>1064</v>
      </c>
      <c r="B1" s="440"/>
      <c r="C1" s="440"/>
      <c r="D1" s="440"/>
      <c r="E1" s="440"/>
    </row>
    <row r="2" spans="1:5">
      <c r="A2" s="7"/>
      <c r="B2" s="7"/>
      <c r="C2" s="8"/>
      <c r="D2" s="9"/>
      <c r="E2" s="10" t="s">
        <v>489</v>
      </c>
    </row>
    <row r="3" spans="1:5">
      <c r="A3" s="441" t="s">
        <v>439</v>
      </c>
      <c r="B3" s="441"/>
      <c r="C3" s="11"/>
      <c r="D3" s="9"/>
      <c r="E3" s="10" t="s">
        <v>490</v>
      </c>
    </row>
    <row r="4" spans="1:5" ht="30" customHeight="1">
      <c r="A4" s="442" t="s">
        <v>491</v>
      </c>
      <c r="B4" s="442"/>
      <c r="C4" s="101" t="s">
        <v>441</v>
      </c>
      <c r="D4" s="12" t="s">
        <v>443</v>
      </c>
      <c r="E4" s="12" t="s">
        <v>444</v>
      </c>
    </row>
    <row r="5" spans="1:5" ht="24" customHeight="1">
      <c r="A5" s="13" t="s">
        <v>492</v>
      </c>
      <c r="B5" s="14"/>
      <c r="C5" s="14">
        <v>1</v>
      </c>
      <c r="D5" s="15" t="s">
        <v>493</v>
      </c>
      <c r="E5" s="15" t="s">
        <v>493</v>
      </c>
    </row>
    <row r="6" spans="1:5" ht="20.100000000000001" customHeight="1">
      <c r="A6" s="16"/>
      <c r="B6" s="17" t="s">
        <v>494</v>
      </c>
      <c r="C6" s="101">
        <v>2</v>
      </c>
      <c r="D6" s="12"/>
      <c r="E6" s="12"/>
    </row>
    <row r="7" spans="1:5" ht="20.100000000000001" customHeight="1">
      <c r="A7" s="16"/>
      <c r="B7" s="17" t="s">
        <v>495</v>
      </c>
      <c r="C7" s="101">
        <v>3</v>
      </c>
      <c r="D7" s="12"/>
      <c r="E7" s="12">
        <v>2</v>
      </c>
    </row>
    <row r="8" spans="1:5" ht="19.5" customHeight="1">
      <c r="A8" s="16"/>
      <c r="B8" s="18" t="s">
        <v>496</v>
      </c>
      <c r="C8" s="101">
        <v>4</v>
      </c>
      <c r="D8" s="12"/>
      <c r="E8" s="12"/>
    </row>
    <row r="9" spans="1:5" ht="20.100000000000001" customHeight="1">
      <c r="A9" s="16"/>
      <c r="B9" s="17" t="s">
        <v>497</v>
      </c>
      <c r="C9" s="101">
        <v>5</v>
      </c>
      <c r="D9" s="12"/>
      <c r="E9" s="12">
        <v>1</v>
      </c>
    </row>
    <row r="10" spans="1:5" ht="20.100000000000001" customHeight="1">
      <c r="A10" s="16"/>
      <c r="B10" s="17" t="s">
        <v>498</v>
      </c>
      <c r="C10" s="101">
        <v>6</v>
      </c>
      <c r="D10" s="12"/>
      <c r="E10" s="12"/>
    </row>
    <row r="11" spans="1:5" ht="20.100000000000001" customHeight="1">
      <c r="A11" s="16"/>
      <c r="B11" s="17" t="s">
        <v>499</v>
      </c>
      <c r="C11" s="101">
        <v>7</v>
      </c>
      <c r="D11" s="12"/>
      <c r="E11" s="12"/>
    </row>
    <row r="12" spans="1:5" ht="20.100000000000001" customHeight="1">
      <c r="A12" s="16"/>
      <c r="B12" s="17" t="s">
        <v>500</v>
      </c>
      <c r="C12" s="101">
        <v>8</v>
      </c>
      <c r="D12" s="12"/>
      <c r="E12" s="12"/>
    </row>
    <row r="13" spans="1:5" ht="20.100000000000001" customHeight="1">
      <c r="A13" s="19" t="s">
        <v>501</v>
      </c>
      <c r="B13" s="20"/>
      <c r="C13" s="14">
        <v>9</v>
      </c>
      <c r="D13" s="15" t="s">
        <v>493</v>
      </c>
      <c r="E13" s="15" t="s">
        <v>493</v>
      </c>
    </row>
    <row r="14" spans="1:5" s="1" customFormat="1" ht="20.100000000000001" customHeight="1">
      <c r="A14" s="19"/>
      <c r="B14" s="20" t="s">
        <v>502</v>
      </c>
      <c r="C14" s="14">
        <v>10</v>
      </c>
      <c r="D14" s="15" t="s">
        <v>493</v>
      </c>
      <c r="E14" s="15" t="s">
        <v>493</v>
      </c>
    </row>
    <row r="15" spans="1:5" ht="20.100000000000001" customHeight="1">
      <c r="A15" s="16"/>
      <c r="B15" s="21" t="s">
        <v>503</v>
      </c>
      <c r="C15" s="101">
        <v>11</v>
      </c>
      <c r="D15" s="12"/>
      <c r="E15" s="12">
        <f>32700+10000</f>
        <v>42700</v>
      </c>
    </row>
    <row r="16" spans="1:5" ht="20.100000000000001" customHeight="1">
      <c r="A16" s="16"/>
      <c r="B16" s="21" t="s">
        <v>504</v>
      </c>
      <c r="C16" s="101">
        <v>12</v>
      </c>
      <c r="D16" s="12"/>
      <c r="E16" s="12">
        <f>29600+9900</f>
        <v>39500</v>
      </c>
    </row>
    <row r="17" spans="1:5" ht="20.100000000000001" customHeight="1">
      <c r="A17" s="16"/>
      <c r="B17" s="21" t="s">
        <v>505</v>
      </c>
      <c r="C17" s="101">
        <v>13</v>
      </c>
      <c r="D17" s="12"/>
      <c r="E17" s="12">
        <f>3100+100</f>
        <v>3200</v>
      </c>
    </row>
    <row r="18" spans="1:5" ht="20.100000000000001" customHeight="1">
      <c r="A18" s="16"/>
      <c r="B18" s="21" t="s">
        <v>506</v>
      </c>
      <c r="C18" s="101">
        <v>14</v>
      </c>
      <c r="D18" s="12"/>
      <c r="E18" s="12">
        <f>130+720</f>
        <v>850</v>
      </c>
    </row>
    <row r="19" spans="1:5" ht="20.100000000000001" customHeight="1">
      <c r="A19" s="16"/>
      <c r="B19" s="21" t="s">
        <v>507</v>
      </c>
      <c r="C19" s="101">
        <v>15</v>
      </c>
      <c r="D19" s="12"/>
      <c r="E19" s="12">
        <f>97.5+470</f>
        <v>567.5</v>
      </c>
    </row>
    <row r="20" spans="1:5" ht="20.100000000000001" customHeight="1">
      <c r="A20" s="16"/>
      <c r="B20" s="21" t="s">
        <v>508</v>
      </c>
      <c r="C20" s="101">
        <v>16</v>
      </c>
      <c r="D20" s="12"/>
      <c r="E20" s="12"/>
    </row>
    <row r="21" spans="1:5" s="1" customFormat="1" ht="19.5" customHeight="1">
      <c r="A21" s="22"/>
      <c r="B21" s="23" t="s">
        <v>509</v>
      </c>
      <c r="C21" s="14">
        <v>17</v>
      </c>
      <c r="D21" s="15" t="s">
        <v>493</v>
      </c>
      <c r="E21" s="15" t="s">
        <v>493</v>
      </c>
    </row>
    <row r="22" spans="1:5" ht="20.100000000000001" customHeight="1">
      <c r="A22" s="16"/>
      <c r="B22" s="21" t="s">
        <v>503</v>
      </c>
      <c r="C22" s="101">
        <v>18</v>
      </c>
      <c r="D22" s="12"/>
      <c r="E22" s="12"/>
    </row>
    <row r="23" spans="1:5" ht="20.100000000000001" customHeight="1">
      <c r="A23" s="16"/>
      <c r="B23" s="21" t="s">
        <v>504</v>
      </c>
      <c r="C23" s="101">
        <v>19</v>
      </c>
      <c r="D23" s="12"/>
      <c r="E23" s="12"/>
    </row>
    <row r="24" spans="1:5" ht="20.100000000000001" customHeight="1">
      <c r="A24" s="16"/>
      <c r="B24" s="21" t="s">
        <v>505</v>
      </c>
      <c r="C24" s="101">
        <v>20</v>
      </c>
      <c r="D24" s="12"/>
      <c r="E24" s="12"/>
    </row>
    <row r="25" spans="1:5" ht="20.100000000000001" customHeight="1">
      <c r="A25" s="16"/>
      <c r="B25" s="21" t="s">
        <v>506</v>
      </c>
      <c r="C25" s="101">
        <v>21</v>
      </c>
      <c r="D25" s="12"/>
      <c r="E25" s="12"/>
    </row>
    <row r="26" spans="1:5" ht="20.100000000000001" customHeight="1">
      <c r="A26" s="16"/>
      <c r="B26" s="21" t="s">
        <v>507</v>
      </c>
      <c r="C26" s="101">
        <v>22</v>
      </c>
      <c r="D26" s="12"/>
      <c r="E26" s="12"/>
    </row>
    <row r="27" spans="1:5" ht="20.100000000000001" customHeight="1">
      <c r="A27" s="16"/>
      <c r="B27" s="21" t="s">
        <v>508</v>
      </c>
      <c r="C27" s="101">
        <v>23</v>
      </c>
      <c r="D27" s="12"/>
      <c r="E27" s="12"/>
    </row>
    <row r="28" spans="1:5" ht="20.100000000000001" customHeight="1">
      <c r="A28" s="19" t="s">
        <v>510</v>
      </c>
      <c r="B28" s="24"/>
      <c r="C28" s="14">
        <v>24</v>
      </c>
      <c r="D28" s="15" t="s">
        <v>493</v>
      </c>
      <c r="E28" s="15" t="s">
        <v>493</v>
      </c>
    </row>
    <row r="29" spans="1:5" ht="20.100000000000001" customHeight="1">
      <c r="A29" s="16"/>
      <c r="B29" s="21" t="s">
        <v>511</v>
      </c>
      <c r="C29" s="101">
        <v>25</v>
      </c>
      <c r="D29" s="25"/>
      <c r="E29" s="25" t="s">
        <v>2048</v>
      </c>
    </row>
    <row r="30" spans="1:5" ht="20.100000000000001" customHeight="1">
      <c r="A30" s="16"/>
      <c r="B30" s="21" t="s">
        <v>512</v>
      </c>
      <c r="C30" s="101">
        <v>26</v>
      </c>
      <c r="D30" s="25"/>
      <c r="E30" s="333">
        <v>0.03</v>
      </c>
    </row>
    <row r="31" spans="1:5" ht="20.100000000000001" customHeight="1">
      <c r="A31" s="19" t="s">
        <v>513</v>
      </c>
      <c r="B31" s="24"/>
      <c r="C31" s="14">
        <v>27</v>
      </c>
      <c r="D31" s="26" t="s">
        <v>493</v>
      </c>
      <c r="E31" s="26" t="s">
        <v>493</v>
      </c>
    </row>
    <row r="32" spans="1:5" ht="20.100000000000001" customHeight="1">
      <c r="A32" s="27"/>
      <c r="B32" s="21" t="s">
        <v>514</v>
      </c>
      <c r="C32" s="101">
        <v>28</v>
      </c>
      <c r="D32" s="25"/>
      <c r="E32" s="25" t="s">
        <v>2046</v>
      </c>
    </row>
    <row r="33" spans="1:5" ht="20.100000000000001" customHeight="1">
      <c r="A33" s="27"/>
      <c r="B33" s="21" t="s">
        <v>515</v>
      </c>
      <c r="C33" s="101">
        <v>29</v>
      </c>
      <c r="D33" s="25"/>
      <c r="E33" s="25" t="s">
        <v>2047</v>
      </c>
    </row>
  </sheetData>
  <mergeCells count="3">
    <mergeCell ref="A1:E1"/>
    <mergeCell ref="A3:B3"/>
    <mergeCell ref="A4:B4"/>
  </mergeCells>
  <phoneticPr fontId="13" type="noConversion"/>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A16"/>
  <sheetViews>
    <sheetView showGridLines="0" showZeros="0" workbookViewId="0">
      <selection activeCell="A3" sqref="A3"/>
    </sheetView>
  </sheetViews>
  <sheetFormatPr defaultColWidth="9" defaultRowHeight="14.25"/>
  <cols>
    <col min="1" max="1" width="117.375" style="88" customWidth="1"/>
    <col min="2" max="16384" width="9" style="88"/>
  </cols>
  <sheetData>
    <row r="1" spans="1:1" ht="48.75" customHeight="1">
      <c r="A1" s="89" t="s">
        <v>7</v>
      </c>
    </row>
    <row r="2" spans="1:1" s="86" customFormat="1" ht="27.95" customHeight="1">
      <c r="A2" s="90" t="s">
        <v>969</v>
      </c>
    </row>
    <row r="3" spans="1:1" s="86" customFormat="1" ht="27.95" customHeight="1">
      <c r="A3" s="90" t="s">
        <v>970</v>
      </c>
    </row>
    <row r="4" spans="1:1" s="86" customFormat="1" ht="27.95" customHeight="1">
      <c r="A4" s="90" t="s">
        <v>971</v>
      </c>
    </row>
    <row r="5" spans="1:1" s="86" customFormat="1" ht="27.95" customHeight="1">
      <c r="A5" s="90" t="s">
        <v>972</v>
      </c>
    </row>
    <row r="6" spans="1:1" s="86" customFormat="1" ht="27.95" customHeight="1">
      <c r="A6" s="90" t="s">
        <v>973</v>
      </c>
    </row>
    <row r="7" spans="1:1" s="86" customFormat="1" ht="27.95" customHeight="1">
      <c r="A7" s="90" t="s">
        <v>974</v>
      </c>
    </row>
    <row r="8" spans="1:1" s="86" customFormat="1" ht="27.95" customHeight="1">
      <c r="A8" s="90" t="s">
        <v>975</v>
      </c>
    </row>
    <row r="9" spans="1:1" s="86" customFormat="1" ht="27.95" customHeight="1">
      <c r="A9" s="90" t="s">
        <v>986</v>
      </c>
    </row>
    <row r="10" spans="1:1" s="86" customFormat="1" ht="27.95" customHeight="1">
      <c r="A10" s="90" t="s">
        <v>976</v>
      </c>
    </row>
    <row r="11" spans="1:1" s="86" customFormat="1" ht="27.95" customHeight="1">
      <c r="A11" s="90" t="s">
        <v>977</v>
      </c>
    </row>
    <row r="12" spans="1:1" s="86" customFormat="1" ht="27.95" customHeight="1">
      <c r="A12" s="90" t="s">
        <v>978</v>
      </c>
    </row>
    <row r="13" spans="1:1" s="86" customFormat="1" ht="27.95" customHeight="1">
      <c r="A13" s="90" t="s">
        <v>979</v>
      </c>
    </row>
    <row r="14" spans="1:1" s="86" customFormat="1" ht="27.95" customHeight="1">
      <c r="A14" s="90" t="s">
        <v>980</v>
      </c>
    </row>
    <row r="15" spans="1:1" s="87" customFormat="1" ht="27.95" customHeight="1">
      <c r="A15" s="90" t="s">
        <v>981</v>
      </c>
    </row>
    <row r="16" spans="1:1" ht="27.95" customHeight="1">
      <c r="A16" s="90" t="s">
        <v>982</v>
      </c>
    </row>
  </sheetData>
  <phoneticPr fontId="13" type="noConversion"/>
  <printOptions horizontalCentered="1"/>
  <pageMargins left="0.75" right="0.75" top="0.44" bottom="0.66" header="0.22" footer="0.51"/>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dimension ref="A1:O7"/>
  <sheetViews>
    <sheetView topLeftCell="B1" zoomScaleNormal="100" workbookViewId="0">
      <selection activeCell="F16" sqref="F16"/>
    </sheetView>
  </sheetViews>
  <sheetFormatPr defaultRowHeight="14.25"/>
  <sheetData>
    <row r="1" spans="1:15" ht="21.75" customHeight="1">
      <c r="A1" s="445" t="s">
        <v>2060</v>
      </c>
      <c r="B1" s="445"/>
      <c r="C1" s="445"/>
      <c r="D1" s="445"/>
      <c r="E1" s="445"/>
      <c r="F1" s="445"/>
      <c r="G1" s="445"/>
      <c r="H1" s="445"/>
      <c r="I1" s="445"/>
      <c r="J1" s="445"/>
      <c r="K1" s="445"/>
      <c r="L1" s="445"/>
      <c r="M1" s="445"/>
      <c r="N1" s="445"/>
      <c r="O1" s="445"/>
    </row>
    <row r="2" spans="1:15" ht="15" thickBot="1">
      <c r="A2" s="361"/>
      <c r="B2" s="361"/>
      <c r="C2" s="362"/>
      <c r="D2" s="361"/>
      <c r="E2" s="361"/>
      <c r="F2" s="362"/>
      <c r="G2" s="362"/>
      <c r="H2" s="362"/>
      <c r="I2" s="362"/>
      <c r="J2" s="362"/>
      <c r="K2" s="360"/>
      <c r="L2" s="360"/>
      <c r="M2" s="360"/>
      <c r="N2" s="360"/>
      <c r="O2" s="363" t="s">
        <v>9</v>
      </c>
    </row>
    <row r="3" spans="1:15" ht="15" thickBot="1">
      <c r="A3" s="450" t="s">
        <v>2051</v>
      </c>
      <c r="B3" s="443" t="s">
        <v>1</v>
      </c>
      <c r="C3" s="443" t="s">
        <v>2061</v>
      </c>
      <c r="D3" s="443" t="s">
        <v>2062</v>
      </c>
      <c r="E3" s="444" t="s">
        <v>2063</v>
      </c>
      <c r="F3" s="444"/>
      <c r="G3" s="444"/>
      <c r="H3" s="446" t="s">
        <v>2064</v>
      </c>
      <c r="I3" s="446"/>
      <c r="J3" s="446"/>
      <c r="K3" s="446"/>
      <c r="L3" s="446"/>
      <c r="M3" s="446"/>
      <c r="N3" s="446"/>
      <c r="O3" s="446"/>
    </row>
    <row r="4" spans="1:15" ht="41.25" thickBot="1">
      <c r="A4" s="450"/>
      <c r="B4" s="443"/>
      <c r="C4" s="443"/>
      <c r="D4" s="443"/>
      <c r="E4" s="364" t="s">
        <v>218</v>
      </c>
      <c r="F4" s="364" t="s">
        <v>2065</v>
      </c>
      <c r="G4" s="364" t="s">
        <v>2066</v>
      </c>
      <c r="H4" s="364" t="s">
        <v>218</v>
      </c>
      <c r="I4" s="364" t="s">
        <v>2052</v>
      </c>
      <c r="J4" s="364" t="s">
        <v>2067</v>
      </c>
      <c r="K4" s="364" t="s">
        <v>2053</v>
      </c>
      <c r="L4" s="364" t="s">
        <v>2054</v>
      </c>
      <c r="M4" s="364" t="s">
        <v>2055</v>
      </c>
      <c r="N4" s="364" t="s">
        <v>2056</v>
      </c>
      <c r="O4" s="364" t="s">
        <v>2057</v>
      </c>
    </row>
    <row r="5" spans="1:15">
      <c r="A5" s="447" t="s">
        <v>2058</v>
      </c>
      <c r="B5" s="448" t="s">
        <v>2068</v>
      </c>
      <c r="C5" s="365" t="s">
        <v>2069</v>
      </c>
      <c r="D5" s="366" t="s">
        <v>2070</v>
      </c>
      <c r="E5" s="367">
        <v>-35872.800000000003</v>
      </c>
      <c r="F5" s="367">
        <v>0</v>
      </c>
      <c r="G5" s="367">
        <v>-35872.800000000003</v>
      </c>
      <c r="H5" s="367">
        <v>0</v>
      </c>
      <c r="I5" s="367">
        <v>0</v>
      </c>
      <c r="J5" s="367">
        <v>0</v>
      </c>
      <c r="K5" s="367">
        <v>0</v>
      </c>
      <c r="L5" s="367">
        <v>0</v>
      </c>
      <c r="M5" s="367">
        <v>0</v>
      </c>
      <c r="N5" s="367">
        <v>0</v>
      </c>
      <c r="O5" s="367">
        <v>0</v>
      </c>
    </row>
    <row r="6" spans="1:15">
      <c r="A6" s="447"/>
      <c r="B6" s="448"/>
      <c r="C6" s="365" t="s">
        <v>2071</v>
      </c>
      <c r="D6" s="366" t="s">
        <v>2072</v>
      </c>
      <c r="E6" s="367">
        <v>307853</v>
      </c>
      <c r="F6" s="367">
        <v>118579</v>
      </c>
      <c r="G6" s="367">
        <v>189274</v>
      </c>
      <c r="H6" s="367">
        <v>28791</v>
      </c>
      <c r="I6" s="367">
        <v>9761</v>
      </c>
      <c r="J6" s="367">
        <v>0</v>
      </c>
      <c r="K6" s="367">
        <v>19030</v>
      </c>
      <c r="L6" s="367">
        <v>0</v>
      </c>
      <c r="M6" s="367">
        <v>0</v>
      </c>
      <c r="N6" s="367">
        <v>0</v>
      </c>
      <c r="O6" s="367">
        <v>0</v>
      </c>
    </row>
    <row r="7" spans="1:15">
      <c r="A7" s="449" t="s">
        <v>2073</v>
      </c>
      <c r="B7" s="449"/>
      <c r="C7" s="368"/>
      <c r="D7" s="369"/>
      <c r="E7" s="369">
        <v>271980.2</v>
      </c>
      <c r="F7" s="369">
        <v>118579</v>
      </c>
      <c r="G7" s="369">
        <v>153401.20000000001</v>
      </c>
      <c r="H7" s="369">
        <v>28791</v>
      </c>
      <c r="I7" s="369">
        <v>9761</v>
      </c>
      <c r="J7" s="369">
        <v>0</v>
      </c>
      <c r="K7" s="369">
        <v>19030</v>
      </c>
      <c r="L7" s="369">
        <v>0</v>
      </c>
      <c r="M7" s="369">
        <v>0</v>
      </c>
      <c r="N7" s="369">
        <v>0</v>
      </c>
      <c r="O7" s="369">
        <v>0</v>
      </c>
    </row>
  </sheetData>
  <mergeCells count="10">
    <mergeCell ref="A5:A6"/>
    <mergeCell ref="B5:B6"/>
    <mergeCell ref="A7:B7"/>
    <mergeCell ref="A3:A4"/>
    <mergeCell ref="B3:B4"/>
    <mergeCell ref="C3:C4"/>
    <mergeCell ref="D3:D4"/>
    <mergeCell ref="E3:G3"/>
    <mergeCell ref="A1:O1"/>
    <mergeCell ref="H3:O3"/>
  </mergeCells>
  <phoneticPr fontId="1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M6"/>
  <sheetViews>
    <sheetView workbookViewId="0">
      <selection activeCell="J15" sqref="J15"/>
    </sheetView>
  </sheetViews>
  <sheetFormatPr defaultRowHeight="14.25"/>
  <sheetData>
    <row r="1" spans="1:13" ht="25.5">
      <c r="A1" s="451" t="s">
        <v>2074</v>
      </c>
      <c r="B1" s="451"/>
      <c r="C1" s="451"/>
      <c r="D1" s="451"/>
      <c r="E1" s="451"/>
      <c r="F1" s="451"/>
      <c r="G1" s="451"/>
      <c r="H1" s="451"/>
      <c r="I1" s="451"/>
      <c r="J1" s="451"/>
      <c r="K1" s="451"/>
      <c r="L1" s="370"/>
      <c r="M1" s="370"/>
    </row>
    <row r="2" spans="1:13" ht="15" thickBot="1">
      <c r="A2" s="452" t="s">
        <v>9</v>
      </c>
      <c r="B2" s="452"/>
      <c r="C2" s="452"/>
      <c r="D2" s="452"/>
      <c r="E2" s="452"/>
      <c r="F2" s="452"/>
      <c r="G2" s="452"/>
      <c r="H2" s="452"/>
      <c r="I2" s="452"/>
      <c r="J2" s="452"/>
      <c r="K2" s="452"/>
      <c r="L2" s="452"/>
      <c r="M2" s="452"/>
    </row>
    <row r="3" spans="1:13" ht="15" thickBot="1">
      <c r="A3" s="453" t="s">
        <v>2075</v>
      </c>
      <c r="B3" s="454" t="s">
        <v>2076</v>
      </c>
      <c r="C3" s="454" t="s">
        <v>2077</v>
      </c>
      <c r="D3" s="455" t="s">
        <v>2078</v>
      </c>
      <c r="E3" s="455"/>
      <c r="F3" s="455"/>
      <c r="G3" s="455"/>
      <c r="H3" s="455"/>
      <c r="I3" s="455"/>
      <c r="J3" s="455"/>
      <c r="K3" s="456" t="s">
        <v>2079</v>
      </c>
      <c r="L3" s="456"/>
      <c r="M3" s="456"/>
    </row>
    <row r="4" spans="1:13" ht="15" thickBot="1">
      <c r="A4" s="453"/>
      <c r="B4" s="454"/>
      <c r="C4" s="454"/>
      <c r="D4" s="457" t="s">
        <v>218</v>
      </c>
      <c r="E4" s="458" t="s">
        <v>2080</v>
      </c>
      <c r="F4" s="458"/>
      <c r="G4" s="458"/>
      <c r="H4" s="458" t="s">
        <v>2081</v>
      </c>
      <c r="I4" s="458"/>
      <c r="J4" s="458"/>
      <c r="K4" s="459" t="s">
        <v>218</v>
      </c>
      <c r="L4" s="459" t="s">
        <v>2082</v>
      </c>
      <c r="M4" s="460" t="s">
        <v>2083</v>
      </c>
    </row>
    <row r="5" spans="1:13" ht="24.75" thickBot="1">
      <c r="A5" s="453"/>
      <c r="B5" s="454"/>
      <c r="C5" s="454"/>
      <c r="D5" s="457"/>
      <c r="E5" s="371" t="s">
        <v>218</v>
      </c>
      <c r="F5" s="371" t="s">
        <v>2084</v>
      </c>
      <c r="G5" s="371" t="s">
        <v>2085</v>
      </c>
      <c r="H5" s="371" t="s">
        <v>218</v>
      </c>
      <c r="I5" s="371" t="s">
        <v>2086</v>
      </c>
      <c r="J5" s="371" t="s">
        <v>2087</v>
      </c>
      <c r="K5" s="459"/>
      <c r="L5" s="459"/>
      <c r="M5" s="460"/>
    </row>
    <row r="6" spans="1:13">
      <c r="A6" s="372" t="s">
        <v>2059</v>
      </c>
      <c r="B6" s="372" t="s">
        <v>2088</v>
      </c>
      <c r="C6" s="373">
        <v>231276.93</v>
      </c>
      <c r="D6" s="373">
        <v>231276.93</v>
      </c>
      <c r="E6" s="373">
        <v>100551.93</v>
      </c>
      <c r="F6" s="373"/>
      <c r="G6" s="373">
        <v>100551.93</v>
      </c>
      <c r="H6" s="373">
        <v>130725</v>
      </c>
      <c r="I6" s="373"/>
      <c r="J6" s="373">
        <v>130725</v>
      </c>
      <c r="K6" s="373"/>
      <c r="L6" s="373"/>
      <c r="M6" s="373"/>
    </row>
  </sheetData>
  <mergeCells count="13">
    <mergeCell ref="A1:K1"/>
    <mergeCell ref="A2:M2"/>
    <mergeCell ref="A3:A5"/>
    <mergeCell ref="B3:B5"/>
    <mergeCell ref="C3:C5"/>
    <mergeCell ref="D3:J3"/>
    <mergeCell ref="K3:M3"/>
    <mergeCell ref="D4:D5"/>
    <mergeCell ref="E4:G4"/>
    <mergeCell ref="H4:J4"/>
    <mergeCell ref="K4:K5"/>
    <mergeCell ref="L4:L5"/>
    <mergeCell ref="M4:M5"/>
  </mergeCells>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8"/>
  <sheetViews>
    <sheetView showGridLines="0" showZeros="0" zoomScale="93" workbookViewId="0">
      <pane ySplit="4" topLeftCell="A8" activePane="bottomLeft" state="frozen"/>
      <selection activeCell="A3" sqref="A3"/>
      <selection pane="bottomLeft" activeCell="A34" sqref="A34:D34"/>
    </sheetView>
  </sheetViews>
  <sheetFormatPr defaultRowHeight="14.25"/>
  <cols>
    <col min="1" max="1" width="56.75" style="121" customWidth="1"/>
    <col min="2" max="4" width="30.625" style="121" customWidth="1"/>
    <col min="5" max="251" width="9" style="121"/>
    <col min="252" max="252" width="56.75" style="121" customWidth="1"/>
    <col min="253" max="255" width="30.625" style="121" customWidth="1"/>
    <col min="256" max="507" width="9" style="121"/>
    <col min="508" max="508" width="56.75" style="121" customWidth="1"/>
    <col min="509" max="511" width="30.625" style="121" customWidth="1"/>
    <col min="512" max="763" width="9" style="121"/>
    <col min="764" max="764" width="56.75" style="121" customWidth="1"/>
    <col min="765" max="767" width="30.625" style="121" customWidth="1"/>
    <col min="768" max="1019" width="9" style="121"/>
    <col min="1020" max="1020" width="56.75" style="121" customWidth="1"/>
    <col min="1021" max="1023" width="30.625" style="121" customWidth="1"/>
    <col min="1024" max="1275" width="9" style="121"/>
    <col min="1276" max="1276" width="56.75" style="121" customWidth="1"/>
    <col min="1277" max="1279" width="30.625" style="121" customWidth="1"/>
    <col min="1280" max="1531" width="9" style="121"/>
    <col min="1532" max="1532" width="56.75" style="121" customWidth="1"/>
    <col min="1533" max="1535" width="30.625" style="121" customWidth="1"/>
    <col min="1536" max="1787" width="9" style="121"/>
    <col min="1788" max="1788" width="56.75" style="121" customWidth="1"/>
    <col min="1789" max="1791" width="30.625" style="121" customWidth="1"/>
    <col min="1792" max="2043" width="9" style="121"/>
    <col min="2044" max="2044" width="56.75" style="121" customWidth="1"/>
    <col min="2045" max="2047" width="30.625" style="121" customWidth="1"/>
    <col min="2048" max="2299" width="9" style="121"/>
    <col min="2300" max="2300" width="56.75" style="121" customWidth="1"/>
    <col min="2301" max="2303" width="30.625" style="121" customWidth="1"/>
    <col min="2304" max="2555" width="9" style="121"/>
    <col min="2556" max="2556" width="56.75" style="121" customWidth="1"/>
    <col min="2557" max="2559" width="30.625" style="121" customWidth="1"/>
    <col min="2560" max="2811" width="9" style="121"/>
    <col min="2812" max="2812" width="56.75" style="121" customWidth="1"/>
    <col min="2813" max="2815" width="30.625" style="121" customWidth="1"/>
    <col min="2816" max="3067" width="9" style="121"/>
    <col min="3068" max="3068" width="56.75" style="121" customWidth="1"/>
    <col min="3069" max="3071" width="30.625" style="121" customWidth="1"/>
    <col min="3072" max="3323" width="9" style="121"/>
    <col min="3324" max="3324" width="56.75" style="121" customWidth="1"/>
    <col min="3325" max="3327" width="30.625" style="121" customWidth="1"/>
    <col min="3328" max="3579" width="9" style="121"/>
    <col min="3580" max="3580" width="56.75" style="121" customWidth="1"/>
    <col min="3581" max="3583" width="30.625" style="121" customWidth="1"/>
    <col min="3584" max="3835" width="9" style="121"/>
    <col min="3836" max="3836" width="56.75" style="121" customWidth="1"/>
    <col min="3837" max="3839" width="30.625" style="121" customWidth="1"/>
    <col min="3840" max="4091" width="9" style="121"/>
    <col min="4092" max="4092" width="56.75" style="121" customWidth="1"/>
    <col min="4093" max="4095" width="30.625" style="121" customWidth="1"/>
    <col min="4096" max="4347" width="9" style="121"/>
    <col min="4348" max="4348" width="56.75" style="121" customWidth="1"/>
    <col min="4349" max="4351" width="30.625" style="121" customWidth="1"/>
    <col min="4352" max="4603" width="9" style="121"/>
    <col min="4604" max="4604" width="56.75" style="121" customWidth="1"/>
    <col min="4605" max="4607" width="30.625" style="121" customWidth="1"/>
    <col min="4608" max="4859" width="9" style="121"/>
    <col min="4860" max="4860" width="56.75" style="121" customWidth="1"/>
    <col min="4861" max="4863" width="30.625" style="121" customWidth="1"/>
    <col min="4864" max="5115" width="9" style="121"/>
    <col min="5116" max="5116" width="56.75" style="121" customWidth="1"/>
    <col min="5117" max="5119" width="30.625" style="121" customWidth="1"/>
    <col min="5120" max="5371" width="9" style="121"/>
    <col min="5372" max="5372" width="56.75" style="121" customWidth="1"/>
    <col min="5373" max="5375" width="30.625" style="121" customWidth="1"/>
    <col min="5376" max="5627" width="9" style="121"/>
    <col min="5628" max="5628" width="56.75" style="121" customWidth="1"/>
    <col min="5629" max="5631" width="30.625" style="121" customWidth="1"/>
    <col min="5632" max="5883" width="9" style="121"/>
    <col min="5884" max="5884" width="56.75" style="121" customWidth="1"/>
    <col min="5885" max="5887" width="30.625" style="121" customWidth="1"/>
    <col min="5888" max="6139" width="9" style="121"/>
    <col min="6140" max="6140" width="56.75" style="121" customWidth="1"/>
    <col min="6141" max="6143" width="30.625" style="121" customWidth="1"/>
    <col min="6144" max="6395" width="9" style="121"/>
    <col min="6396" max="6396" width="56.75" style="121" customWidth="1"/>
    <col min="6397" max="6399" width="30.625" style="121" customWidth="1"/>
    <col min="6400" max="6651" width="9" style="121"/>
    <col min="6652" max="6652" width="56.75" style="121" customWidth="1"/>
    <col min="6653" max="6655" width="30.625" style="121" customWidth="1"/>
    <col min="6656" max="6907" width="9" style="121"/>
    <col min="6908" max="6908" width="56.75" style="121" customWidth="1"/>
    <col min="6909" max="6911" width="30.625" style="121" customWidth="1"/>
    <col min="6912" max="7163" width="9" style="121"/>
    <col min="7164" max="7164" width="56.75" style="121" customWidth="1"/>
    <col min="7165" max="7167" width="30.625" style="121" customWidth="1"/>
    <col min="7168" max="7419" width="9" style="121"/>
    <col min="7420" max="7420" width="56.75" style="121" customWidth="1"/>
    <col min="7421" max="7423" width="30.625" style="121" customWidth="1"/>
    <col min="7424" max="7675" width="9" style="121"/>
    <col min="7676" max="7676" width="56.75" style="121" customWidth="1"/>
    <col min="7677" max="7679" width="30.625" style="121" customWidth="1"/>
    <col min="7680" max="7931" width="9" style="121"/>
    <col min="7932" max="7932" width="56.75" style="121" customWidth="1"/>
    <col min="7933" max="7935" width="30.625" style="121" customWidth="1"/>
    <col min="7936" max="8187" width="9" style="121"/>
    <col min="8188" max="8188" width="56.75" style="121" customWidth="1"/>
    <col min="8189" max="8191" width="30.625" style="121" customWidth="1"/>
    <col min="8192" max="8443" width="9" style="121"/>
    <col min="8444" max="8444" width="56.75" style="121" customWidth="1"/>
    <col min="8445" max="8447" width="30.625" style="121" customWidth="1"/>
    <col min="8448" max="8699" width="9" style="121"/>
    <col min="8700" max="8700" width="56.75" style="121" customWidth="1"/>
    <col min="8701" max="8703" width="30.625" style="121" customWidth="1"/>
    <col min="8704" max="8955" width="9" style="121"/>
    <col min="8956" max="8956" width="56.75" style="121" customWidth="1"/>
    <col min="8957" max="8959" width="30.625" style="121" customWidth="1"/>
    <col min="8960" max="9211" width="9" style="121"/>
    <col min="9212" max="9212" width="56.75" style="121" customWidth="1"/>
    <col min="9213" max="9215" width="30.625" style="121" customWidth="1"/>
    <col min="9216" max="9467" width="9" style="121"/>
    <col min="9468" max="9468" width="56.75" style="121" customWidth="1"/>
    <col min="9469" max="9471" width="30.625" style="121" customWidth="1"/>
    <col min="9472" max="9723" width="9" style="121"/>
    <col min="9724" max="9724" width="56.75" style="121" customWidth="1"/>
    <col min="9725" max="9727" width="30.625" style="121" customWidth="1"/>
    <col min="9728" max="9979" width="9" style="121"/>
    <col min="9980" max="9980" width="56.75" style="121" customWidth="1"/>
    <col min="9981" max="9983" width="30.625" style="121" customWidth="1"/>
    <col min="9984" max="10235" width="9" style="121"/>
    <col min="10236" max="10236" width="56.75" style="121" customWidth="1"/>
    <col min="10237" max="10239" width="30.625" style="121" customWidth="1"/>
    <col min="10240" max="10491" width="9" style="121"/>
    <col min="10492" max="10492" width="56.75" style="121" customWidth="1"/>
    <col min="10493" max="10495" width="30.625" style="121" customWidth="1"/>
    <col min="10496" max="10747" width="9" style="121"/>
    <col min="10748" max="10748" width="56.75" style="121" customWidth="1"/>
    <col min="10749" max="10751" width="30.625" style="121" customWidth="1"/>
    <col min="10752" max="11003" width="9" style="121"/>
    <col min="11004" max="11004" width="56.75" style="121" customWidth="1"/>
    <col min="11005" max="11007" width="30.625" style="121" customWidth="1"/>
    <col min="11008" max="11259" width="9" style="121"/>
    <col min="11260" max="11260" width="56.75" style="121" customWidth="1"/>
    <col min="11261" max="11263" width="30.625" style="121" customWidth="1"/>
    <col min="11264" max="11515" width="9" style="121"/>
    <col min="11516" max="11516" width="56.75" style="121" customWidth="1"/>
    <col min="11517" max="11519" width="30.625" style="121" customWidth="1"/>
    <col min="11520" max="11771" width="9" style="121"/>
    <col min="11772" max="11772" width="56.75" style="121" customWidth="1"/>
    <col min="11773" max="11775" width="30.625" style="121" customWidth="1"/>
    <col min="11776" max="12027" width="9" style="121"/>
    <col min="12028" max="12028" width="56.75" style="121" customWidth="1"/>
    <col min="12029" max="12031" width="30.625" style="121" customWidth="1"/>
    <col min="12032" max="12283" width="9" style="121"/>
    <col min="12284" max="12284" width="56.75" style="121" customWidth="1"/>
    <col min="12285" max="12287" width="30.625" style="121" customWidth="1"/>
    <col min="12288" max="12539" width="9" style="121"/>
    <col min="12540" max="12540" width="56.75" style="121" customWidth="1"/>
    <col min="12541" max="12543" width="30.625" style="121" customWidth="1"/>
    <col min="12544" max="12795" width="9" style="121"/>
    <col min="12796" max="12796" width="56.75" style="121" customWidth="1"/>
    <col min="12797" max="12799" width="30.625" style="121" customWidth="1"/>
    <col min="12800" max="13051" width="9" style="121"/>
    <col min="13052" max="13052" width="56.75" style="121" customWidth="1"/>
    <col min="13053" max="13055" width="30.625" style="121" customWidth="1"/>
    <col min="13056" max="13307" width="9" style="121"/>
    <col min="13308" max="13308" width="56.75" style="121" customWidth="1"/>
    <col min="13309" max="13311" width="30.625" style="121" customWidth="1"/>
    <col min="13312" max="13563" width="9" style="121"/>
    <col min="13564" max="13564" width="56.75" style="121" customWidth="1"/>
    <col min="13565" max="13567" width="30.625" style="121" customWidth="1"/>
    <col min="13568" max="13819" width="9" style="121"/>
    <col min="13820" max="13820" width="56.75" style="121" customWidth="1"/>
    <col min="13821" max="13823" width="30.625" style="121" customWidth="1"/>
    <col min="13824" max="14075" width="9" style="121"/>
    <col min="14076" max="14076" width="56.75" style="121" customWidth="1"/>
    <col min="14077" max="14079" width="30.625" style="121" customWidth="1"/>
    <col min="14080" max="14331" width="9" style="121"/>
    <col min="14332" max="14332" width="56.75" style="121" customWidth="1"/>
    <col min="14333" max="14335" width="30.625" style="121" customWidth="1"/>
    <col min="14336" max="14587" width="9" style="121"/>
    <col min="14588" max="14588" width="56.75" style="121" customWidth="1"/>
    <col min="14589" max="14591" width="30.625" style="121" customWidth="1"/>
    <col min="14592" max="14843" width="9" style="121"/>
    <col min="14844" max="14844" width="56.75" style="121" customWidth="1"/>
    <col min="14845" max="14847" width="30.625" style="121" customWidth="1"/>
    <col min="14848" max="15099" width="9" style="121"/>
    <col min="15100" max="15100" width="56.75" style="121" customWidth="1"/>
    <col min="15101" max="15103" width="30.625" style="121" customWidth="1"/>
    <col min="15104" max="15355" width="9" style="121"/>
    <col min="15356" max="15356" width="56.75" style="121" customWidth="1"/>
    <col min="15357" max="15359" width="30.625" style="121" customWidth="1"/>
    <col min="15360" max="15611" width="9" style="121"/>
    <col min="15612" max="15612" width="56.75" style="121" customWidth="1"/>
    <col min="15613" max="15615" width="30.625" style="121" customWidth="1"/>
    <col min="15616" max="15867" width="9" style="121"/>
    <col min="15868" max="15868" width="56.75" style="121" customWidth="1"/>
    <col min="15869" max="15871" width="30.625" style="121" customWidth="1"/>
    <col min="15872" max="16123" width="9" style="121"/>
    <col min="16124" max="16124" width="56.75" style="121" customWidth="1"/>
    <col min="16125" max="16127" width="30.625" style="121" customWidth="1"/>
    <col min="16128" max="16384" width="9" style="121"/>
  </cols>
  <sheetData>
    <row r="1" spans="1:4" ht="18" customHeight="1">
      <c r="A1" s="120" t="s">
        <v>8</v>
      </c>
    </row>
    <row r="2" spans="1:4" s="120" customFormat="1" ht="20.25">
      <c r="A2" s="374" t="s">
        <v>1065</v>
      </c>
      <c r="B2" s="374"/>
      <c r="C2" s="374"/>
      <c r="D2" s="374"/>
    </row>
    <row r="3" spans="1:4" ht="20.25" customHeight="1">
      <c r="A3" s="120"/>
      <c r="D3" s="122" t="s">
        <v>9</v>
      </c>
    </row>
    <row r="4" spans="1:4" ht="31.5" customHeight="1">
      <c r="A4" s="123" t="s">
        <v>10</v>
      </c>
      <c r="B4" s="124" t="s">
        <v>11</v>
      </c>
      <c r="C4" s="123" t="s">
        <v>12</v>
      </c>
      <c r="D4" s="123" t="s">
        <v>13</v>
      </c>
    </row>
    <row r="5" spans="1:4" ht="20.100000000000001" customHeight="1">
      <c r="A5" s="125" t="s">
        <v>14</v>
      </c>
      <c r="B5" s="126">
        <f>SUM(B6:B21)</f>
        <v>101759</v>
      </c>
      <c r="C5" s="126">
        <f>SUM(C6:C21)</f>
        <v>110249</v>
      </c>
      <c r="D5" s="127">
        <f>ROUND(IF(B5=0,0,C5/B5*100),2)</f>
        <v>108.34</v>
      </c>
    </row>
    <row r="6" spans="1:4" ht="20.100000000000001" customHeight="1">
      <c r="A6" s="125" t="s">
        <v>15</v>
      </c>
      <c r="B6" s="128">
        <v>32327</v>
      </c>
      <c r="C6" s="327">
        <v>35793</v>
      </c>
      <c r="D6" s="127">
        <f t="shared" ref="D6:D33" si="0">ROUND(IF(B6=0,0,C6/B6*100),2)</f>
        <v>110.72</v>
      </c>
    </row>
    <row r="7" spans="1:4" ht="20.100000000000001" customHeight="1">
      <c r="A7" s="125" t="s">
        <v>16</v>
      </c>
      <c r="B7" s="128">
        <v>5098</v>
      </c>
      <c r="C7" s="327">
        <v>5120</v>
      </c>
      <c r="D7" s="127">
        <f t="shared" si="0"/>
        <v>100.43</v>
      </c>
    </row>
    <row r="8" spans="1:4" ht="20.100000000000001" customHeight="1">
      <c r="A8" s="125" t="s">
        <v>17</v>
      </c>
      <c r="B8" s="128"/>
      <c r="C8" s="327"/>
      <c r="D8" s="127">
        <f t="shared" si="0"/>
        <v>0</v>
      </c>
    </row>
    <row r="9" spans="1:4" ht="20.100000000000001" customHeight="1">
      <c r="A9" s="125" t="s">
        <v>18</v>
      </c>
      <c r="B9" s="128">
        <v>587</v>
      </c>
      <c r="C9" s="327">
        <v>576</v>
      </c>
      <c r="D9" s="127">
        <f t="shared" si="0"/>
        <v>98.13</v>
      </c>
    </row>
    <row r="10" spans="1:4" ht="20.100000000000001" customHeight="1">
      <c r="A10" s="125" t="s">
        <v>19</v>
      </c>
      <c r="B10" s="128">
        <v>22303</v>
      </c>
      <c r="C10" s="128">
        <v>24000</v>
      </c>
      <c r="D10" s="127">
        <f t="shared" si="0"/>
        <v>107.61</v>
      </c>
    </row>
    <row r="11" spans="1:4" ht="20.100000000000001" customHeight="1">
      <c r="A11" s="125" t="s">
        <v>20</v>
      </c>
      <c r="B11" s="128">
        <v>2479</v>
      </c>
      <c r="C11" s="128">
        <v>3000</v>
      </c>
      <c r="D11" s="127">
        <f t="shared" si="0"/>
        <v>121.02</v>
      </c>
    </row>
    <row r="12" spans="1:4" ht="20.100000000000001" customHeight="1">
      <c r="A12" s="125" t="s">
        <v>21</v>
      </c>
      <c r="B12" s="128">
        <v>2649</v>
      </c>
      <c r="C12" s="128">
        <v>3000</v>
      </c>
      <c r="D12" s="127">
        <f t="shared" si="0"/>
        <v>113.25</v>
      </c>
    </row>
    <row r="13" spans="1:4" ht="20.100000000000001" customHeight="1">
      <c r="A13" s="125" t="s">
        <v>22</v>
      </c>
      <c r="B13" s="128">
        <v>730</v>
      </c>
      <c r="C13" s="128">
        <v>1000</v>
      </c>
      <c r="D13" s="127">
        <f t="shared" si="0"/>
        <v>136.99</v>
      </c>
    </row>
    <row r="14" spans="1:4" ht="20.100000000000001" customHeight="1">
      <c r="A14" s="125" t="s">
        <v>23</v>
      </c>
      <c r="B14" s="128">
        <v>2124</v>
      </c>
      <c r="C14" s="128">
        <v>2500</v>
      </c>
      <c r="D14" s="127">
        <f t="shared" si="0"/>
        <v>117.7</v>
      </c>
    </row>
    <row r="15" spans="1:4" ht="20.100000000000001" customHeight="1">
      <c r="A15" s="125" t="s">
        <v>24</v>
      </c>
      <c r="B15" s="128">
        <v>9366</v>
      </c>
      <c r="C15" s="128">
        <v>10000</v>
      </c>
      <c r="D15" s="127">
        <f t="shared" si="0"/>
        <v>106.77</v>
      </c>
    </row>
    <row r="16" spans="1:4" ht="20.100000000000001" customHeight="1">
      <c r="A16" s="125" t="s">
        <v>25</v>
      </c>
      <c r="B16" s="128">
        <v>605</v>
      </c>
      <c r="C16" s="128">
        <v>1000</v>
      </c>
      <c r="D16" s="127">
        <f t="shared" si="0"/>
        <v>165.29</v>
      </c>
    </row>
    <row r="17" spans="1:4" ht="20.100000000000001" customHeight="1">
      <c r="A17" s="125" t="s">
        <v>26</v>
      </c>
      <c r="B17" s="128">
        <v>7980</v>
      </c>
      <c r="C17" s="128">
        <v>8100</v>
      </c>
      <c r="D17" s="127">
        <f t="shared" si="0"/>
        <v>101.5</v>
      </c>
    </row>
    <row r="18" spans="1:4" ht="20.100000000000001" customHeight="1">
      <c r="A18" s="125" t="s">
        <v>27</v>
      </c>
      <c r="B18" s="128">
        <v>15445</v>
      </c>
      <c r="C18" s="128">
        <v>16000</v>
      </c>
      <c r="D18" s="127">
        <f t="shared" si="0"/>
        <v>103.59</v>
      </c>
    </row>
    <row r="19" spans="1:4" ht="20.100000000000001" customHeight="1">
      <c r="A19" s="125" t="s">
        <v>28</v>
      </c>
      <c r="B19" s="128"/>
      <c r="C19" s="128">
        <v>0</v>
      </c>
      <c r="D19" s="127">
        <f t="shared" si="0"/>
        <v>0</v>
      </c>
    </row>
    <row r="20" spans="1:4" ht="20.100000000000001" customHeight="1">
      <c r="A20" s="125" t="s">
        <v>1624</v>
      </c>
      <c r="B20" s="128">
        <v>66</v>
      </c>
      <c r="C20" s="128">
        <v>150</v>
      </c>
      <c r="D20" s="127">
        <f t="shared" si="0"/>
        <v>227.27</v>
      </c>
    </row>
    <row r="21" spans="1:4" ht="20.100000000000001" customHeight="1">
      <c r="A21" s="125" t="s">
        <v>29</v>
      </c>
      <c r="B21" s="128"/>
      <c r="C21" s="128">
        <v>10</v>
      </c>
      <c r="D21" s="127">
        <f t="shared" si="0"/>
        <v>0</v>
      </c>
    </row>
    <row r="22" spans="1:4" ht="21" customHeight="1">
      <c r="A22" s="125" t="s">
        <v>30</v>
      </c>
      <c r="B22" s="126">
        <f>SUM(B23:B30)</f>
        <v>48346</v>
      </c>
      <c r="C22" s="126">
        <f>SUM(C23:C30)</f>
        <v>51900</v>
      </c>
      <c r="D22" s="127">
        <f t="shared" si="0"/>
        <v>107.35</v>
      </c>
    </row>
    <row r="23" spans="1:4" ht="20.100000000000001" customHeight="1">
      <c r="A23" s="125" t="s">
        <v>31</v>
      </c>
      <c r="B23" s="128">
        <v>2246</v>
      </c>
      <c r="C23" s="128">
        <v>2300</v>
      </c>
      <c r="D23" s="127">
        <f t="shared" si="0"/>
        <v>102.4</v>
      </c>
    </row>
    <row r="24" spans="1:4" ht="20.100000000000001" customHeight="1">
      <c r="A24" s="125" t="s">
        <v>32</v>
      </c>
      <c r="B24" s="128">
        <v>18214</v>
      </c>
      <c r="C24" s="128">
        <v>18000</v>
      </c>
      <c r="D24" s="127">
        <f t="shared" si="0"/>
        <v>98.83</v>
      </c>
    </row>
    <row r="25" spans="1:4" ht="20.100000000000001" customHeight="1">
      <c r="A25" s="125" t="s">
        <v>33</v>
      </c>
      <c r="B25" s="128">
        <v>4653</v>
      </c>
      <c r="C25" s="128">
        <v>5000</v>
      </c>
      <c r="D25" s="127">
        <f t="shared" si="0"/>
        <v>107.46</v>
      </c>
    </row>
    <row r="26" spans="1:4" ht="20.100000000000001" customHeight="1">
      <c r="A26" s="125" t="s">
        <v>34</v>
      </c>
      <c r="B26" s="128"/>
      <c r="C26" s="128">
        <v>0</v>
      </c>
      <c r="D26" s="127">
        <f t="shared" si="0"/>
        <v>0</v>
      </c>
    </row>
    <row r="27" spans="1:4" ht="20.100000000000001" customHeight="1">
      <c r="A27" s="125" t="s">
        <v>35</v>
      </c>
      <c r="B27" s="128">
        <v>20729</v>
      </c>
      <c r="C27" s="128">
        <v>24000</v>
      </c>
      <c r="D27" s="127">
        <f t="shared" si="0"/>
        <v>115.78</v>
      </c>
    </row>
    <row r="28" spans="1:4" ht="20.100000000000001" customHeight="1">
      <c r="A28" s="125" t="s">
        <v>36</v>
      </c>
      <c r="B28" s="128"/>
      <c r="C28" s="128">
        <v>0</v>
      </c>
      <c r="D28" s="127">
        <f t="shared" si="0"/>
        <v>0</v>
      </c>
    </row>
    <row r="29" spans="1:4" s="129" customFormat="1" ht="20.100000000000001" customHeight="1">
      <c r="A29" s="125" t="s">
        <v>37</v>
      </c>
      <c r="B29" s="128"/>
      <c r="C29" s="128">
        <v>0</v>
      </c>
      <c r="D29" s="127">
        <f t="shared" si="0"/>
        <v>0</v>
      </c>
    </row>
    <row r="30" spans="1:4" s="129" customFormat="1" ht="20.100000000000001" customHeight="1">
      <c r="A30" s="125" t="s">
        <v>38</v>
      </c>
      <c r="B30" s="128">
        <v>2504</v>
      </c>
      <c r="C30" s="128">
        <v>2600</v>
      </c>
      <c r="D30" s="127">
        <f t="shared" si="0"/>
        <v>103.83</v>
      </c>
    </row>
    <row r="31" spans="1:4" s="129" customFormat="1" ht="20.100000000000001" customHeight="1">
      <c r="A31" s="125" t="s">
        <v>516</v>
      </c>
      <c r="B31" s="130"/>
      <c r="C31" s="130"/>
      <c r="D31" s="127">
        <f t="shared" si="0"/>
        <v>0</v>
      </c>
    </row>
    <row r="32" spans="1:4" ht="20.100000000000001" customHeight="1">
      <c r="A32" s="125" t="s">
        <v>516</v>
      </c>
      <c r="B32" s="130"/>
      <c r="C32" s="130"/>
      <c r="D32" s="127">
        <f t="shared" si="0"/>
        <v>0</v>
      </c>
    </row>
    <row r="33" spans="1:4" ht="20.100000000000001" customHeight="1">
      <c r="A33" s="131" t="s">
        <v>39</v>
      </c>
      <c r="B33" s="126">
        <f>B5+B22</f>
        <v>150105</v>
      </c>
      <c r="C33" s="126">
        <f>C5+C22</f>
        <v>162149</v>
      </c>
      <c r="D33" s="127">
        <f t="shared" si="0"/>
        <v>108.02</v>
      </c>
    </row>
    <row r="34" spans="1:4" ht="18.75" customHeight="1">
      <c r="A34" s="375" t="s">
        <v>0</v>
      </c>
      <c r="B34" s="375"/>
      <c r="C34" s="375"/>
      <c r="D34" s="375"/>
    </row>
    <row r="35" spans="1:4" ht="20.100000000000001" customHeight="1"/>
    <row r="36" spans="1:4" ht="20.100000000000001" customHeight="1"/>
    <row r="37" spans="1:4" ht="20.100000000000001" customHeight="1"/>
    <row r="38" spans="1:4" ht="20.100000000000001" customHeight="1"/>
  </sheetData>
  <mergeCells count="2">
    <mergeCell ref="A2:D2"/>
    <mergeCell ref="A34:D34"/>
  </mergeCells>
  <phoneticPr fontId="13" type="noConversion"/>
  <printOptions horizontalCentered="1"/>
  <pageMargins left="0.47244094488188981" right="0.47244094488188981" top="0.19685039370078741" bottom="7.874015748031496E-2" header="0" footer="0"/>
  <pageSetup paperSize="9" scale="80" orientation="landscape" r:id="rId1"/>
</worksheet>
</file>

<file path=xl/worksheets/sheet4.xml><?xml version="1.0" encoding="utf-8"?>
<worksheet xmlns="http://schemas.openxmlformats.org/spreadsheetml/2006/main" xmlns:r="http://schemas.openxmlformats.org/officeDocument/2006/relationships">
  <dimension ref="A1:E1278"/>
  <sheetViews>
    <sheetView showZeros="0" topLeftCell="A1249" workbookViewId="0">
      <selection activeCell="F14" sqref="F14"/>
    </sheetView>
  </sheetViews>
  <sheetFormatPr defaultRowHeight="14.25"/>
  <cols>
    <col min="1" max="1" width="43.25" style="133" customWidth="1"/>
    <col min="2" max="2" width="14.875" style="133" customWidth="1"/>
    <col min="3" max="3" width="14" style="133" customWidth="1"/>
    <col min="4" max="4" width="18.5" style="133" customWidth="1"/>
    <col min="5" max="5" width="15.5" style="133" customWidth="1"/>
    <col min="6" max="256" width="9" style="133"/>
    <col min="257" max="257" width="43.25" style="133" customWidth="1"/>
    <col min="258" max="258" width="14.875" style="133" customWidth="1"/>
    <col min="259" max="259" width="14" style="133" customWidth="1"/>
    <col min="260" max="260" width="18.5" style="133" customWidth="1"/>
    <col min="261" max="261" width="15.5" style="133" customWidth="1"/>
    <col min="262" max="512" width="9" style="133"/>
    <col min="513" max="513" width="43.25" style="133" customWidth="1"/>
    <col min="514" max="514" width="14.875" style="133" customWidth="1"/>
    <col min="515" max="515" width="14" style="133" customWidth="1"/>
    <col min="516" max="516" width="18.5" style="133" customWidth="1"/>
    <col min="517" max="517" width="15.5" style="133" customWidth="1"/>
    <col min="518" max="768" width="9" style="133"/>
    <col min="769" max="769" width="43.25" style="133" customWidth="1"/>
    <col min="770" max="770" width="14.875" style="133" customWidth="1"/>
    <col min="771" max="771" width="14" style="133" customWidth="1"/>
    <col min="772" max="772" width="18.5" style="133" customWidth="1"/>
    <col min="773" max="773" width="15.5" style="133" customWidth="1"/>
    <col min="774" max="1024" width="9" style="133"/>
    <col min="1025" max="1025" width="43.25" style="133" customWidth="1"/>
    <col min="1026" max="1026" width="14.875" style="133" customWidth="1"/>
    <col min="1027" max="1027" width="14" style="133" customWidth="1"/>
    <col min="1028" max="1028" width="18.5" style="133" customWidth="1"/>
    <col min="1029" max="1029" width="15.5" style="133" customWidth="1"/>
    <col min="1030" max="1280" width="9" style="133"/>
    <col min="1281" max="1281" width="43.25" style="133" customWidth="1"/>
    <col min="1282" max="1282" width="14.875" style="133" customWidth="1"/>
    <col min="1283" max="1283" width="14" style="133" customWidth="1"/>
    <col min="1284" max="1284" width="18.5" style="133" customWidth="1"/>
    <col min="1285" max="1285" width="15.5" style="133" customWidth="1"/>
    <col min="1286" max="1536" width="9" style="133"/>
    <col min="1537" max="1537" width="43.25" style="133" customWidth="1"/>
    <col min="1538" max="1538" width="14.875" style="133" customWidth="1"/>
    <col min="1539" max="1539" width="14" style="133" customWidth="1"/>
    <col min="1540" max="1540" width="18.5" style="133" customWidth="1"/>
    <col min="1541" max="1541" width="15.5" style="133" customWidth="1"/>
    <col min="1542" max="1792" width="9" style="133"/>
    <col min="1793" max="1793" width="43.25" style="133" customWidth="1"/>
    <col min="1794" max="1794" width="14.875" style="133" customWidth="1"/>
    <col min="1795" max="1795" width="14" style="133" customWidth="1"/>
    <col min="1796" max="1796" width="18.5" style="133" customWidth="1"/>
    <col min="1797" max="1797" width="15.5" style="133" customWidth="1"/>
    <col min="1798" max="2048" width="9" style="133"/>
    <col min="2049" max="2049" width="43.25" style="133" customWidth="1"/>
    <col min="2050" max="2050" width="14.875" style="133" customWidth="1"/>
    <col min="2051" max="2051" width="14" style="133" customWidth="1"/>
    <col min="2052" max="2052" width="18.5" style="133" customWidth="1"/>
    <col min="2053" max="2053" width="15.5" style="133" customWidth="1"/>
    <col min="2054" max="2304" width="9" style="133"/>
    <col min="2305" max="2305" width="43.25" style="133" customWidth="1"/>
    <col min="2306" max="2306" width="14.875" style="133" customWidth="1"/>
    <col min="2307" max="2307" width="14" style="133" customWidth="1"/>
    <col min="2308" max="2308" width="18.5" style="133" customWidth="1"/>
    <col min="2309" max="2309" width="15.5" style="133" customWidth="1"/>
    <col min="2310" max="2560" width="9" style="133"/>
    <col min="2561" max="2561" width="43.25" style="133" customWidth="1"/>
    <col min="2562" max="2562" width="14.875" style="133" customWidth="1"/>
    <col min="2563" max="2563" width="14" style="133" customWidth="1"/>
    <col min="2564" max="2564" width="18.5" style="133" customWidth="1"/>
    <col min="2565" max="2565" width="15.5" style="133" customWidth="1"/>
    <col min="2566" max="2816" width="9" style="133"/>
    <col min="2817" max="2817" width="43.25" style="133" customWidth="1"/>
    <col min="2818" max="2818" width="14.875" style="133" customWidth="1"/>
    <col min="2819" max="2819" width="14" style="133" customWidth="1"/>
    <col min="2820" max="2820" width="18.5" style="133" customWidth="1"/>
    <col min="2821" max="2821" width="15.5" style="133" customWidth="1"/>
    <col min="2822" max="3072" width="9" style="133"/>
    <col min="3073" max="3073" width="43.25" style="133" customWidth="1"/>
    <col min="3074" max="3074" width="14.875" style="133" customWidth="1"/>
    <col min="3075" max="3075" width="14" style="133" customWidth="1"/>
    <col min="3076" max="3076" width="18.5" style="133" customWidth="1"/>
    <col min="3077" max="3077" width="15.5" style="133" customWidth="1"/>
    <col min="3078" max="3328" width="9" style="133"/>
    <col min="3329" max="3329" width="43.25" style="133" customWidth="1"/>
    <col min="3330" max="3330" width="14.875" style="133" customWidth="1"/>
    <col min="3331" max="3331" width="14" style="133" customWidth="1"/>
    <col min="3332" max="3332" width="18.5" style="133" customWidth="1"/>
    <col min="3333" max="3333" width="15.5" style="133" customWidth="1"/>
    <col min="3334" max="3584" width="9" style="133"/>
    <col min="3585" max="3585" width="43.25" style="133" customWidth="1"/>
    <col min="3586" max="3586" width="14.875" style="133" customWidth="1"/>
    <col min="3587" max="3587" width="14" style="133" customWidth="1"/>
    <col min="3588" max="3588" width="18.5" style="133" customWidth="1"/>
    <col min="3589" max="3589" width="15.5" style="133" customWidth="1"/>
    <col min="3590" max="3840" width="9" style="133"/>
    <col min="3841" max="3841" width="43.25" style="133" customWidth="1"/>
    <col min="3842" max="3842" width="14.875" style="133" customWidth="1"/>
    <col min="3843" max="3843" width="14" style="133" customWidth="1"/>
    <col min="3844" max="3844" width="18.5" style="133" customWidth="1"/>
    <col min="3845" max="3845" width="15.5" style="133" customWidth="1"/>
    <col min="3846" max="4096" width="9" style="133"/>
    <col min="4097" max="4097" width="43.25" style="133" customWidth="1"/>
    <col min="4098" max="4098" width="14.875" style="133" customWidth="1"/>
    <col min="4099" max="4099" width="14" style="133" customWidth="1"/>
    <col min="4100" max="4100" width="18.5" style="133" customWidth="1"/>
    <col min="4101" max="4101" width="15.5" style="133" customWidth="1"/>
    <col min="4102" max="4352" width="9" style="133"/>
    <col min="4353" max="4353" width="43.25" style="133" customWidth="1"/>
    <col min="4354" max="4354" width="14.875" style="133" customWidth="1"/>
    <col min="4355" max="4355" width="14" style="133" customWidth="1"/>
    <col min="4356" max="4356" width="18.5" style="133" customWidth="1"/>
    <col min="4357" max="4357" width="15.5" style="133" customWidth="1"/>
    <col min="4358" max="4608" width="9" style="133"/>
    <col min="4609" max="4609" width="43.25" style="133" customWidth="1"/>
    <col min="4610" max="4610" width="14.875" style="133" customWidth="1"/>
    <col min="4611" max="4611" width="14" style="133" customWidth="1"/>
    <col min="4612" max="4612" width="18.5" style="133" customWidth="1"/>
    <col min="4613" max="4613" width="15.5" style="133" customWidth="1"/>
    <col min="4614" max="4864" width="9" style="133"/>
    <col min="4865" max="4865" width="43.25" style="133" customWidth="1"/>
    <col min="4866" max="4866" width="14.875" style="133" customWidth="1"/>
    <col min="4867" max="4867" width="14" style="133" customWidth="1"/>
    <col min="4868" max="4868" width="18.5" style="133" customWidth="1"/>
    <col min="4869" max="4869" width="15.5" style="133" customWidth="1"/>
    <col min="4870" max="5120" width="9" style="133"/>
    <col min="5121" max="5121" width="43.25" style="133" customWidth="1"/>
    <col min="5122" max="5122" width="14.875" style="133" customWidth="1"/>
    <col min="5123" max="5123" width="14" style="133" customWidth="1"/>
    <col min="5124" max="5124" width="18.5" style="133" customWidth="1"/>
    <col min="5125" max="5125" width="15.5" style="133" customWidth="1"/>
    <col min="5126" max="5376" width="9" style="133"/>
    <col min="5377" max="5377" width="43.25" style="133" customWidth="1"/>
    <col min="5378" max="5378" width="14.875" style="133" customWidth="1"/>
    <col min="5379" max="5379" width="14" style="133" customWidth="1"/>
    <col min="5380" max="5380" width="18.5" style="133" customWidth="1"/>
    <col min="5381" max="5381" width="15.5" style="133" customWidth="1"/>
    <col min="5382" max="5632" width="9" style="133"/>
    <col min="5633" max="5633" width="43.25" style="133" customWidth="1"/>
    <col min="5634" max="5634" width="14.875" style="133" customWidth="1"/>
    <col min="5635" max="5635" width="14" style="133" customWidth="1"/>
    <col min="5636" max="5636" width="18.5" style="133" customWidth="1"/>
    <col min="5637" max="5637" width="15.5" style="133" customWidth="1"/>
    <col min="5638" max="5888" width="9" style="133"/>
    <col min="5889" max="5889" width="43.25" style="133" customWidth="1"/>
    <col min="5890" max="5890" width="14.875" style="133" customWidth="1"/>
    <col min="5891" max="5891" width="14" style="133" customWidth="1"/>
    <col min="5892" max="5892" width="18.5" style="133" customWidth="1"/>
    <col min="5893" max="5893" width="15.5" style="133" customWidth="1"/>
    <col min="5894" max="6144" width="9" style="133"/>
    <col min="6145" max="6145" width="43.25" style="133" customWidth="1"/>
    <col min="6146" max="6146" width="14.875" style="133" customWidth="1"/>
    <col min="6147" max="6147" width="14" style="133" customWidth="1"/>
    <col min="6148" max="6148" width="18.5" style="133" customWidth="1"/>
    <col min="6149" max="6149" width="15.5" style="133" customWidth="1"/>
    <col min="6150" max="6400" width="9" style="133"/>
    <col min="6401" max="6401" width="43.25" style="133" customWidth="1"/>
    <col min="6402" max="6402" width="14.875" style="133" customWidth="1"/>
    <col min="6403" max="6403" width="14" style="133" customWidth="1"/>
    <col min="6404" max="6404" width="18.5" style="133" customWidth="1"/>
    <col min="6405" max="6405" width="15.5" style="133" customWidth="1"/>
    <col min="6406" max="6656" width="9" style="133"/>
    <col min="6657" max="6657" width="43.25" style="133" customWidth="1"/>
    <col min="6658" max="6658" width="14.875" style="133" customWidth="1"/>
    <col min="6659" max="6659" width="14" style="133" customWidth="1"/>
    <col min="6660" max="6660" width="18.5" style="133" customWidth="1"/>
    <col min="6661" max="6661" width="15.5" style="133" customWidth="1"/>
    <col min="6662" max="6912" width="9" style="133"/>
    <col min="6913" max="6913" width="43.25" style="133" customWidth="1"/>
    <col min="6914" max="6914" width="14.875" style="133" customWidth="1"/>
    <col min="6915" max="6915" width="14" style="133" customWidth="1"/>
    <col min="6916" max="6916" width="18.5" style="133" customWidth="1"/>
    <col min="6917" max="6917" width="15.5" style="133" customWidth="1"/>
    <col min="6918" max="7168" width="9" style="133"/>
    <col min="7169" max="7169" width="43.25" style="133" customWidth="1"/>
    <col min="7170" max="7170" width="14.875" style="133" customWidth="1"/>
    <col min="7171" max="7171" width="14" style="133" customWidth="1"/>
    <col min="7172" max="7172" width="18.5" style="133" customWidth="1"/>
    <col min="7173" max="7173" width="15.5" style="133" customWidth="1"/>
    <col min="7174" max="7424" width="9" style="133"/>
    <col min="7425" max="7425" width="43.25" style="133" customWidth="1"/>
    <col min="7426" max="7426" width="14.875" style="133" customWidth="1"/>
    <col min="7427" max="7427" width="14" style="133" customWidth="1"/>
    <col min="7428" max="7428" width="18.5" style="133" customWidth="1"/>
    <col min="7429" max="7429" width="15.5" style="133" customWidth="1"/>
    <col min="7430" max="7680" width="9" style="133"/>
    <col min="7681" max="7681" width="43.25" style="133" customWidth="1"/>
    <col min="7682" max="7682" width="14.875" style="133" customWidth="1"/>
    <col min="7683" max="7683" width="14" style="133" customWidth="1"/>
    <col min="7684" max="7684" width="18.5" style="133" customWidth="1"/>
    <col min="7685" max="7685" width="15.5" style="133" customWidth="1"/>
    <col min="7686" max="7936" width="9" style="133"/>
    <col min="7937" max="7937" width="43.25" style="133" customWidth="1"/>
    <col min="7938" max="7938" width="14.875" style="133" customWidth="1"/>
    <col min="7939" max="7939" width="14" style="133" customWidth="1"/>
    <col min="7940" max="7940" width="18.5" style="133" customWidth="1"/>
    <col min="7941" max="7941" width="15.5" style="133" customWidth="1"/>
    <col min="7942" max="8192" width="9" style="133"/>
    <col min="8193" max="8193" width="43.25" style="133" customWidth="1"/>
    <col min="8194" max="8194" width="14.875" style="133" customWidth="1"/>
    <col min="8195" max="8195" width="14" style="133" customWidth="1"/>
    <col min="8196" max="8196" width="18.5" style="133" customWidth="1"/>
    <col min="8197" max="8197" width="15.5" style="133" customWidth="1"/>
    <col min="8198" max="8448" width="9" style="133"/>
    <col min="8449" max="8449" width="43.25" style="133" customWidth="1"/>
    <col min="8450" max="8450" width="14.875" style="133" customWidth="1"/>
    <col min="8451" max="8451" width="14" style="133" customWidth="1"/>
    <col min="8452" max="8452" width="18.5" style="133" customWidth="1"/>
    <col min="8453" max="8453" width="15.5" style="133" customWidth="1"/>
    <col min="8454" max="8704" width="9" style="133"/>
    <col min="8705" max="8705" width="43.25" style="133" customWidth="1"/>
    <col min="8706" max="8706" width="14.875" style="133" customWidth="1"/>
    <col min="8707" max="8707" width="14" style="133" customWidth="1"/>
    <col min="8708" max="8708" width="18.5" style="133" customWidth="1"/>
    <col min="8709" max="8709" width="15.5" style="133" customWidth="1"/>
    <col min="8710" max="8960" width="9" style="133"/>
    <col min="8961" max="8961" width="43.25" style="133" customWidth="1"/>
    <col min="8962" max="8962" width="14.875" style="133" customWidth="1"/>
    <col min="8963" max="8963" width="14" style="133" customWidth="1"/>
    <col min="8964" max="8964" width="18.5" style="133" customWidth="1"/>
    <col min="8965" max="8965" width="15.5" style="133" customWidth="1"/>
    <col min="8966" max="9216" width="9" style="133"/>
    <col min="9217" max="9217" width="43.25" style="133" customWidth="1"/>
    <col min="9218" max="9218" width="14.875" style="133" customWidth="1"/>
    <col min="9219" max="9219" width="14" style="133" customWidth="1"/>
    <col min="9220" max="9220" width="18.5" style="133" customWidth="1"/>
    <col min="9221" max="9221" width="15.5" style="133" customWidth="1"/>
    <col min="9222" max="9472" width="9" style="133"/>
    <col min="9473" max="9473" width="43.25" style="133" customWidth="1"/>
    <col min="9474" max="9474" width="14.875" style="133" customWidth="1"/>
    <col min="9475" max="9475" width="14" style="133" customWidth="1"/>
    <col min="9476" max="9476" width="18.5" style="133" customWidth="1"/>
    <col min="9477" max="9477" width="15.5" style="133" customWidth="1"/>
    <col min="9478" max="9728" width="9" style="133"/>
    <col min="9729" max="9729" width="43.25" style="133" customWidth="1"/>
    <col min="9730" max="9730" width="14.875" style="133" customWidth="1"/>
    <col min="9731" max="9731" width="14" style="133" customWidth="1"/>
    <col min="9732" max="9732" width="18.5" style="133" customWidth="1"/>
    <col min="9733" max="9733" width="15.5" style="133" customWidth="1"/>
    <col min="9734" max="9984" width="9" style="133"/>
    <col min="9985" max="9985" width="43.25" style="133" customWidth="1"/>
    <col min="9986" max="9986" width="14.875" style="133" customWidth="1"/>
    <col min="9987" max="9987" width="14" style="133" customWidth="1"/>
    <col min="9988" max="9988" width="18.5" style="133" customWidth="1"/>
    <col min="9989" max="9989" width="15.5" style="133" customWidth="1"/>
    <col min="9990" max="10240" width="9" style="133"/>
    <col min="10241" max="10241" width="43.25" style="133" customWidth="1"/>
    <col min="10242" max="10242" width="14.875" style="133" customWidth="1"/>
    <col min="10243" max="10243" width="14" style="133" customWidth="1"/>
    <col min="10244" max="10244" width="18.5" style="133" customWidth="1"/>
    <col min="10245" max="10245" width="15.5" style="133" customWidth="1"/>
    <col min="10246" max="10496" width="9" style="133"/>
    <col min="10497" max="10497" width="43.25" style="133" customWidth="1"/>
    <col min="10498" max="10498" width="14.875" style="133" customWidth="1"/>
    <col min="10499" max="10499" width="14" style="133" customWidth="1"/>
    <col min="10500" max="10500" width="18.5" style="133" customWidth="1"/>
    <col min="10501" max="10501" width="15.5" style="133" customWidth="1"/>
    <col min="10502" max="10752" width="9" style="133"/>
    <col min="10753" max="10753" width="43.25" style="133" customWidth="1"/>
    <col min="10754" max="10754" width="14.875" style="133" customWidth="1"/>
    <col min="10755" max="10755" width="14" style="133" customWidth="1"/>
    <col min="10756" max="10756" width="18.5" style="133" customWidth="1"/>
    <col min="10757" max="10757" width="15.5" style="133" customWidth="1"/>
    <col min="10758" max="11008" width="9" style="133"/>
    <col min="11009" max="11009" width="43.25" style="133" customWidth="1"/>
    <col min="11010" max="11010" width="14.875" style="133" customWidth="1"/>
    <col min="11011" max="11011" width="14" style="133" customWidth="1"/>
    <col min="11012" max="11012" width="18.5" style="133" customWidth="1"/>
    <col min="11013" max="11013" width="15.5" style="133" customWidth="1"/>
    <col min="11014" max="11264" width="9" style="133"/>
    <col min="11265" max="11265" width="43.25" style="133" customWidth="1"/>
    <col min="11266" max="11266" width="14.875" style="133" customWidth="1"/>
    <col min="11267" max="11267" width="14" style="133" customWidth="1"/>
    <col min="11268" max="11268" width="18.5" style="133" customWidth="1"/>
    <col min="11269" max="11269" width="15.5" style="133" customWidth="1"/>
    <col min="11270" max="11520" width="9" style="133"/>
    <col min="11521" max="11521" width="43.25" style="133" customWidth="1"/>
    <col min="11522" max="11522" width="14.875" style="133" customWidth="1"/>
    <col min="11523" max="11523" width="14" style="133" customWidth="1"/>
    <col min="11524" max="11524" width="18.5" style="133" customWidth="1"/>
    <col min="11525" max="11525" width="15.5" style="133" customWidth="1"/>
    <col min="11526" max="11776" width="9" style="133"/>
    <col min="11777" max="11777" width="43.25" style="133" customWidth="1"/>
    <col min="11778" max="11778" width="14.875" style="133" customWidth="1"/>
    <col min="11779" max="11779" width="14" style="133" customWidth="1"/>
    <col min="11780" max="11780" width="18.5" style="133" customWidth="1"/>
    <col min="11781" max="11781" width="15.5" style="133" customWidth="1"/>
    <col min="11782" max="12032" width="9" style="133"/>
    <col min="12033" max="12033" width="43.25" style="133" customWidth="1"/>
    <col min="12034" max="12034" width="14.875" style="133" customWidth="1"/>
    <col min="12035" max="12035" width="14" style="133" customWidth="1"/>
    <col min="12036" max="12036" width="18.5" style="133" customWidth="1"/>
    <col min="12037" max="12037" width="15.5" style="133" customWidth="1"/>
    <col min="12038" max="12288" width="9" style="133"/>
    <col min="12289" max="12289" width="43.25" style="133" customWidth="1"/>
    <col min="12290" max="12290" width="14.875" style="133" customWidth="1"/>
    <col min="12291" max="12291" width="14" style="133" customWidth="1"/>
    <col min="12292" max="12292" width="18.5" style="133" customWidth="1"/>
    <col min="12293" max="12293" width="15.5" style="133" customWidth="1"/>
    <col min="12294" max="12544" width="9" style="133"/>
    <col min="12545" max="12545" width="43.25" style="133" customWidth="1"/>
    <col min="12546" max="12546" width="14.875" style="133" customWidth="1"/>
    <col min="12547" max="12547" width="14" style="133" customWidth="1"/>
    <col min="12548" max="12548" width="18.5" style="133" customWidth="1"/>
    <col min="12549" max="12549" width="15.5" style="133" customWidth="1"/>
    <col min="12550" max="12800" width="9" style="133"/>
    <col min="12801" max="12801" width="43.25" style="133" customWidth="1"/>
    <col min="12802" max="12802" width="14.875" style="133" customWidth="1"/>
    <col min="12803" max="12803" width="14" style="133" customWidth="1"/>
    <col min="12804" max="12804" width="18.5" style="133" customWidth="1"/>
    <col min="12805" max="12805" width="15.5" style="133" customWidth="1"/>
    <col min="12806" max="13056" width="9" style="133"/>
    <col min="13057" max="13057" width="43.25" style="133" customWidth="1"/>
    <col min="13058" max="13058" width="14.875" style="133" customWidth="1"/>
    <col min="13059" max="13059" width="14" style="133" customWidth="1"/>
    <col min="13060" max="13060" width="18.5" style="133" customWidth="1"/>
    <col min="13061" max="13061" width="15.5" style="133" customWidth="1"/>
    <col min="13062" max="13312" width="9" style="133"/>
    <col min="13313" max="13313" width="43.25" style="133" customWidth="1"/>
    <col min="13314" max="13314" width="14.875" style="133" customWidth="1"/>
    <col min="13315" max="13315" width="14" style="133" customWidth="1"/>
    <col min="13316" max="13316" width="18.5" style="133" customWidth="1"/>
    <col min="13317" max="13317" width="15.5" style="133" customWidth="1"/>
    <col min="13318" max="13568" width="9" style="133"/>
    <col min="13569" max="13569" width="43.25" style="133" customWidth="1"/>
    <col min="13570" max="13570" width="14.875" style="133" customWidth="1"/>
    <col min="13571" max="13571" width="14" style="133" customWidth="1"/>
    <col min="13572" max="13572" width="18.5" style="133" customWidth="1"/>
    <col min="13573" max="13573" width="15.5" style="133" customWidth="1"/>
    <col min="13574" max="13824" width="9" style="133"/>
    <col min="13825" max="13825" width="43.25" style="133" customWidth="1"/>
    <col min="13826" max="13826" width="14.875" style="133" customWidth="1"/>
    <col min="13827" max="13827" width="14" style="133" customWidth="1"/>
    <col min="13828" max="13828" width="18.5" style="133" customWidth="1"/>
    <col min="13829" max="13829" width="15.5" style="133" customWidth="1"/>
    <col min="13830" max="14080" width="9" style="133"/>
    <col min="14081" max="14081" width="43.25" style="133" customWidth="1"/>
    <col min="14082" max="14082" width="14.875" style="133" customWidth="1"/>
    <col min="14083" max="14083" width="14" style="133" customWidth="1"/>
    <col min="14084" max="14084" width="18.5" style="133" customWidth="1"/>
    <col min="14085" max="14085" width="15.5" style="133" customWidth="1"/>
    <col min="14086" max="14336" width="9" style="133"/>
    <col min="14337" max="14337" width="43.25" style="133" customWidth="1"/>
    <col min="14338" max="14338" width="14.875" style="133" customWidth="1"/>
    <col min="14339" max="14339" width="14" style="133" customWidth="1"/>
    <col min="14340" max="14340" width="18.5" style="133" customWidth="1"/>
    <col min="14341" max="14341" width="15.5" style="133" customWidth="1"/>
    <col min="14342" max="14592" width="9" style="133"/>
    <col min="14593" max="14593" width="43.25" style="133" customWidth="1"/>
    <col min="14594" max="14594" width="14.875" style="133" customWidth="1"/>
    <col min="14595" max="14595" width="14" style="133" customWidth="1"/>
    <col min="14596" max="14596" width="18.5" style="133" customWidth="1"/>
    <col min="14597" max="14597" width="15.5" style="133" customWidth="1"/>
    <col min="14598" max="14848" width="9" style="133"/>
    <col min="14849" max="14849" width="43.25" style="133" customWidth="1"/>
    <col min="14850" max="14850" width="14.875" style="133" customWidth="1"/>
    <col min="14851" max="14851" width="14" style="133" customWidth="1"/>
    <col min="14852" max="14852" width="18.5" style="133" customWidth="1"/>
    <col min="14853" max="14853" width="15.5" style="133" customWidth="1"/>
    <col min="14854" max="15104" width="9" style="133"/>
    <col min="15105" max="15105" width="43.25" style="133" customWidth="1"/>
    <col min="15106" max="15106" width="14.875" style="133" customWidth="1"/>
    <col min="15107" max="15107" width="14" style="133" customWidth="1"/>
    <col min="15108" max="15108" width="18.5" style="133" customWidth="1"/>
    <col min="15109" max="15109" width="15.5" style="133" customWidth="1"/>
    <col min="15110" max="15360" width="9" style="133"/>
    <col min="15361" max="15361" width="43.25" style="133" customWidth="1"/>
    <col min="15362" max="15362" width="14.875" style="133" customWidth="1"/>
    <col min="15363" max="15363" width="14" style="133" customWidth="1"/>
    <col min="15364" max="15364" width="18.5" style="133" customWidth="1"/>
    <col min="15365" max="15365" width="15.5" style="133" customWidth="1"/>
    <col min="15366" max="15616" width="9" style="133"/>
    <col min="15617" max="15617" width="43.25" style="133" customWidth="1"/>
    <col min="15618" max="15618" width="14.875" style="133" customWidth="1"/>
    <col min="15619" max="15619" width="14" style="133" customWidth="1"/>
    <col min="15620" max="15620" width="18.5" style="133" customWidth="1"/>
    <col min="15621" max="15621" width="15.5" style="133" customWidth="1"/>
    <col min="15622" max="15872" width="9" style="133"/>
    <col min="15873" max="15873" width="43.25" style="133" customWidth="1"/>
    <col min="15874" max="15874" width="14.875" style="133" customWidth="1"/>
    <col min="15875" max="15875" width="14" style="133" customWidth="1"/>
    <col min="15876" max="15876" width="18.5" style="133" customWidth="1"/>
    <col min="15877" max="15877" width="15.5" style="133" customWidth="1"/>
    <col min="15878" max="16128" width="9" style="133"/>
    <col min="16129" max="16129" width="43.25" style="133" customWidth="1"/>
    <col min="16130" max="16130" width="14.875" style="133" customWidth="1"/>
    <col min="16131" max="16131" width="14" style="133" customWidth="1"/>
    <col min="16132" max="16132" width="18.5" style="133" customWidth="1"/>
    <col min="16133" max="16133" width="15.5" style="133" customWidth="1"/>
    <col min="16134" max="16384" width="9" style="133"/>
  </cols>
  <sheetData>
    <row r="1" spans="1:5">
      <c r="A1" s="132" t="s">
        <v>1066</v>
      </c>
      <c r="E1" s="134" t="s">
        <v>0</v>
      </c>
    </row>
    <row r="2" spans="1:5" ht="20.25">
      <c r="A2" s="376" t="s">
        <v>1067</v>
      </c>
      <c r="B2" s="376"/>
      <c r="C2" s="376"/>
      <c r="D2" s="376"/>
      <c r="E2" s="376"/>
    </row>
    <row r="3" spans="1:5">
      <c r="E3" s="134" t="s">
        <v>9</v>
      </c>
    </row>
    <row r="4" spans="1:5" ht="45" customHeight="1">
      <c r="A4" s="135" t="s">
        <v>217</v>
      </c>
      <c r="B4" s="136" t="s">
        <v>11</v>
      </c>
      <c r="C4" s="135" t="s">
        <v>12</v>
      </c>
      <c r="D4" s="136" t="s">
        <v>13</v>
      </c>
      <c r="E4" s="135" t="s">
        <v>960</v>
      </c>
    </row>
    <row r="5" spans="1:5" ht="18.75" customHeight="1">
      <c r="A5" s="127" t="s">
        <v>40</v>
      </c>
      <c r="B5" s="137">
        <f>B6+B18+B27+B38+B49+B60+B71+B83+B92+B105+B115+B124+B135+B148+B155+B163+B169+B176+B183+B190+B197+B204+B212+B218+B224+B231+B246</f>
        <v>70470</v>
      </c>
      <c r="C5" s="137">
        <f>C6+C18+C27+C38+C49+C60+C71+C83+C92+C105+C115+C124+C135+C148+C155+C163+C169+C176+C183+C190+C197+C204+C212+C218+C224+C231+C246</f>
        <v>22288</v>
      </c>
      <c r="D5" s="127">
        <f>ROUND(IF(B5=0,0,C5/B5*100),2)</f>
        <v>31.63</v>
      </c>
      <c r="E5" s="138"/>
    </row>
    <row r="6" spans="1:5" ht="18.75" customHeight="1">
      <c r="A6" s="139" t="s">
        <v>41</v>
      </c>
      <c r="B6" s="127">
        <f>SUM(B7:B17)</f>
        <v>761</v>
      </c>
      <c r="C6" s="127">
        <f>SUM(C7:C17)</f>
        <v>768</v>
      </c>
      <c r="D6" s="127">
        <f t="shared" ref="D6:D69" si="0">ROUND(IF(B6=0,0,C6/B6*100),2)</f>
        <v>100.92</v>
      </c>
      <c r="E6" s="138"/>
    </row>
    <row r="7" spans="1:5" ht="18.75" customHeight="1">
      <c r="A7" s="140" t="s">
        <v>1625</v>
      </c>
      <c r="B7" s="138">
        <v>738</v>
      </c>
      <c r="C7" s="138">
        <v>604</v>
      </c>
      <c r="D7" s="127">
        <f t="shared" si="0"/>
        <v>81.84</v>
      </c>
      <c r="E7" s="138"/>
    </row>
    <row r="8" spans="1:5" ht="18.75" customHeight="1">
      <c r="A8" s="140" t="s">
        <v>582</v>
      </c>
      <c r="B8" s="138"/>
      <c r="C8" s="138"/>
      <c r="D8" s="127">
        <f t="shared" si="0"/>
        <v>0</v>
      </c>
      <c r="E8" s="138"/>
    </row>
    <row r="9" spans="1:5" ht="18.75" customHeight="1">
      <c r="A9" s="141" t="s">
        <v>584</v>
      </c>
      <c r="B9" s="138"/>
      <c r="C9" s="138">
        <v>50</v>
      </c>
      <c r="D9" s="127">
        <f t="shared" si="0"/>
        <v>0</v>
      </c>
      <c r="E9" s="138"/>
    </row>
    <row r="10" spans="1:5" ht="18.75" customHeight="1">
      <c r="A10" s="141" t="s">
        <v>586</v>
      </c>
      <c r="B10" s="138"/>
      <c r="C10" s="138">
        <v>56</v>
      </c>
      <c r="D10" s="127">
        <f t="shared" si="0"/>
        <v>0</v>
      </c>
      <c r="E10" s="138"/>
    </row>
    <row r="11" spans="1:5" ht="18.75" customHeight="1">
      <c r="A11" s="141" t="s">
        <v>588</v>
      </c>
      <c r="B11" s="138"/>
      <c r="C11" s="138">
        <v>9</v>
      </c>
      <c r="D11" s="127">
        <f t="shared" si="0"/>
        <v>0</v>
      </c>
      <c r="E11" s="138"/>
    </row>
    <row r="12" spans="1:5" ht="18.75" customHeight="1">
      <c r="A12" s="138" t="s">
        <v>589</v>
      </c>
      <c r="B12" s="138"/>
      <c r="C12" s="138">
        <v>20</v>
      </c>
      <c r="D12" s="127">
        <f t="shared" si="0"/>
        <v>0</v>
      </c>
      <c r="E12" s="138"/>
    </row>
    <row r="13" spans="1:5" ht="18.75" customHeight="1">
      <c r="A13" s="138" t="s">
        <v>590</v>
      </c>
      <c r="B13" s="138"/>
      <c r="C13" s="138"/>
      <c r="D13" s="127">
        <f t="shared" si="0"/>
        <v>0</v>
      </c>
      <c r="E13" s="138"/>
    </row>
    <row r="14" spans="1:5" ht="18.75" customHeight="1">
      <c r="A14" s="138" t="s">
        <v>591</v>
      </c>
      <c r="B14" s="138">
        <v>23</v>
      </c>
      <c r="C14" s="138">
        <v>29</v>
      </c>
      <c r="D14" s="127">
        <f t="shared" si="0"/>
        <v>126.09</v>
      </c>
      <c r="E14" s="138"/>
    </row>
    <row r="15" spans="1:5" ht="18.75" customHeight="1">
      <c r="A15" s="138" t="s">
        <v>592</v>
      </c>
      <c r="B15" s="138"/>
      <c r="C15" s="138"/>
      <c r="D15" s="127">
        <f t="shared" si="0"/>
        <v>0</v>
      </c>
      <c r="E15" s="138"/>
    </row>
    <row r="16" spans="1:5" ht="18.75" customHeight="1">
      <c r="A16" s="138" t="s">
        <v>585</v>
      </c>
      <c r="B16" s="138"/>
      <c r="C16" s="138"/>
      <c r="D16" s="127">
        <f t="shared" si="0"/>
        <v>0</v>
      </c>
      <c r="E16" s="138"/>
    </row>
    <row r="17" spans="1:5" ht="18.75" customHeight="1">
      <c r="A17" s="138" t="s">
        <v>595</v>
      </c>
      <c r="B17" s="138"/>
      <c r="C17" s="138"/>
      <c r="D17" s="127">
        <f t="shared" si="0"/>
        <v>0</v>
      </c>
      <c r="E17" s="138"/>
    </row>
    <row r="18" spans="1:5" ht="18.75" customHeight="1">
      <c r="A18" s="139" t="s">
        <v>42</v>
      </c>
      <c r="B18" s="127">
        <f>SUM(B19:B26)</f>
        <v>572</v>
      </c>
      <c r="C18" s="127">
        <f>SUM(C19:C26)</f>
        <v>601</v>
      </c>
      <c r="D18" s="127">
        <f t="shared" si="0"/>
        <v>105.07</v>
      </c>
      <c r="E18" s="138"/>
    </row>
    <row r="19" spans="1:5" ht="18.75" customHeight="1">
      <c r="A19" s="140" t="s">
        <v>580</v>
      </c>
      <c r="B19" s="138">
        <v>572</v>
      </c>
      <c r="C19" s="138">
        <v>467</v>
      </c>
      <c r="D19" s="127">
        <f t="shared" si="0"/>
        <v>81.64</v>
      </c>
      <c r="E19" s="138"/>
    </row>
    <row r="20" spans="1:5" ht="18.75" customHeight="1">
      <c r="A20" s="140" t="s">
        <v>582</v>
      </c>
      <c r="B20" s="138"/>
      <c r="C20" s="138"/>
      <c r="D20" s="127">
        <f t="shared" si="0"/>
        <v>0</v>
      </c>
      <c r="E20" s="138"/>
    </row>
    <row r="21" spans="1:5" ht="18.75" customHeight="1">
      <c r="A21" s="141" t="s">
        <v>584</v>
      </c>
      <c r="B21" s="138"/>
      <c r="C21" s="138">
        <v>50</v>
      </c>
      <c r="D21" s="127">
        <f t="shared" si="0"/>
        <v>0</v>
      </c>
      <c r="E21" s="138"/>
    </row>
    <row r="22" spans="1:5" ht="18.75" customHeight="1">
      <c r="A22" s="141" t="s">
        <v>599</v>
      </c>
      <c r="B22" s="138"/>
      <c r="C22" s="138">
        <v>50</v>
      </c>
      <c r="D22" s="127">
        <f t="shared" si="0"/>
        <v>0</v>
      </c>
      <c r="E22" s="138"/>
    </row>
    <row r="23" spans="1:5" ht="18.75" customHeight="1">
      <c r="A23" s="141" t="s">
        <v>601</v>
      </c>
      <c r="B23" s="138"/>
      <c r="C23" s="138">
        <v>26</v>
      </c>
      <c r="D23" s="127">
        <f t="shared" si="0"/>
        <v>0</v>
      </c>
      <c r="E23" s="138"/>
    </row>
    <row r="24" spans="1:5" ht="18.75" customHeight="1">
      <c r="A24" s="141" t="s">
        <v>602</v>
      </c>
      <c r="B24" s="138"/>
      <c r="C24" s="138">
        <v>8</v>
      </c>
      <c r="D24" s="127">
        <f t="shared" si="0"/>
        <v>0</v>
      </c>
      <c r="E24" s="138"/>
    </row>
    <row r="25" spans="1:5" ht="18.75" customHeight="1">
      <c r="A25" s="141" t="s">
        <v>585</v>
      </c>
      <c r="B25" s="138"/>
      <c r="C25" s="138"/>
      <c r="D25" s="127">
        <f t="shared" si="0"/>
        <v>0</v>
      </c>
      <c r="E25" s="138"/>
    </row>
    <row r="26" spans="1:5" ht="18.75" customHeight="1">
      <c r="A26" s="141" t="s">
        <v>603</v>
      </c>
      <c r="B26" s="138"/>
      <c r="C26" s="138"/>
      <c r="D26" s="127">
        <f t="shared" si="0"/>
        <v>0</v>
      </c>
      <c r="E26" s="138"/>
    </row>
    <row r="27" spans="1:5" ht="18.75" customHeight="1">
      <c r="A27" s="139" t="s">
        <v>43</v>
      </c>
      <c r="B27" s="127">
        <f>SUM(B28:B37)</f>
        <v>60182</v>
      </c>
      <c r="C27" s="127">
        <f>SUM(C28:C37)</f>
        <v>12031</v>
      </c>
      <c r="D27" s="127">
        <f t="shared" si="0"/>
        <v>19.989999999999998</v>
      </c>
      <c r="E27" s="138"/>
    </row>
    <row r="28" spans="1:5" ht="18.75" customHeight="1">
      <c r="A28" s="140" t="s">
        <v>580</v>
      </c>
      <c r="B28" s="138">
        <v>10939</v>
      </c>
      <c r="C28" s="138">
        <v>10251</v>
      </c>
      <c r="D28" s="127">
        <f t="shared" si="0"/>
        <v>93.71</v>
      </c>
      <c r="E28" s="138"/>
    </row>
    <row r="29" spans="1:5" ht="18.75" customHeight="1">
      <c r="A29" s="140" t="s">
        <v>582</v>
      </c>
      <c r="B29" s="138"/>
      <c r="C29" s="138"/>
      <c r="D29" s="127">
        <f t="shared" si="0"/>
        <v>0</v>
      </c>
      <c r="E29" s="138"/>
    </row>
    <row r="30" spans="1:5" ht="18.75" customHeight="1">
      <c r="A30" s="141" t="s">
        <v>584</v>
      </c>
      <c r="B30" s="138">
        <v>138</v>
      </c>
      <c r="C30" s="138">
        <v>326</v>
      </c>
      <c r="D30" s="127">
        <f t="shared" si="0"/>
        <v>236.23</v>
      </c>
      <c r="E30" s="138"/>
    </row>
    <row r="31" spans="1:5" ht="18.75" customHeight="1">
      <c r="A31" s="141" t="s">
        <v>608</v>
      </c>
      <c r="B31" s="138"/>
      <c r="C31" s="138"/>
      <c r="D31" s="127">
        <f t="shared" si="0"/>
        <v>0</v>
      </c>
      <c r="E31" s="138"/>
    </row>
    <row r="32" spans="1:5" ht="18.75" customHeight="1">
      <c r="A32" s="141" t="s">
        <v>610</v>
      </c>
      <c r="B32" s="138"/>
      <c r="C32" s="138"/>
      <c r="D32" s="127">
        <f t="shared" si="0"/>
        <v>0</v>
      </c>
      <c r="E32" s="138"/>
    </row>
    <row r="33" spans="1:5" ht="18.75" customHeight="1">
      <c r="A33" s="142" t="s">
        <v>579</v>
      </c>
      <c r="B33" s="138"/>
      <c r="C33" s="138">
        <f>45+24</f>
        <v>69</v>
      </c>
      <c r="D33" s="127">
        <f t="shared" si="0"/>
        <v>0</v>
      </c>
      <c r="E33" s="138"/>
    </row>
    <row r="34" spans="1:5" ht="18.75" customHeight="1">
      <c r="A34" s="140" t="s">
        <v>581</v>
      </c>
      <c r="B34" s="138">
        <v>5</v>
      </c>
      <c r="C34" s="138">
        <v>3</v>
      </c>
      <c r="D34" s="127">
        <f t="shared" si="0"/>
        <v>60</v>
      </c>
      <c r="E34" s="138"/>
    </row>
    <row r="35" spans="1:5" ht="18.75" customHeight="1">
      <c r="A35" s="141" t="s">
        <v>583</v>
      </c>
      <c r="B35" s="138"/>
      <c r="C35" s="138"/>
      <c r="D35" s="127">
        <f t="shared" si="0"/>
        <v>0</v>
      </c>
      <c r="E35" s="138"/>
    </row>
    <row r="36" spans="1:5" ht="18.75" customHeight="1">
      <c r="A36" s="141" t="s">
        <v>585</v>
      </c>
      <c r="B36" s="138"/>
      <c r="C36" s="138"/>
      <c r="D36" s="127">
        <f t="shared" si="0"/>
        <v>0</v>
      </c>
      <c r="E36" s="138"/>
    </row>
    <row r="37" spans="1:5" ht="18.75" customHeight="1">
      <c r="A37" s="141" t="s">
        <v>587</v>
      </c>
      <c r="B37" s="138">
        <v>49100</v>
      </c>
      <c r="C37" s="138">
        <v>1382</v>
      </c>
      <c r="D37" s="127">
        <f t="shared" si="0"/>
        <v>2.81</v>
      </c>
      <c r="E37" s="138"/>
    </row>
    <row r="38" spans="1:5" ht="18.75" customHeight="1">
      <c r="A38" s="139" t="s">
        <v>44</v>
      </c>
      <c r="B38" s="127">
        <f>SUM(B39:B48)</f>
        <v>405</v>
      </c>
      <c r="C38" s="127">
        <f>SUM(C39:C48)</f>
        <v>372</v>
      </c>
      <c r="D38" s="127">
        <f t="shared" si="0"/>
        <v>91.85</v>
      </c>
      <c r="E38" s="138"/>
    </row>
    <row r="39" spans="1:5" ht="18.75" customHeight="1">
      <c r="A39" s="140" t="s">
        <v>580</v>
      </c>
      <c r="B39" s="138">
        <v>285</v>
      </c>
      <c r="C39" s="138">
        <v>267</v>
      </c>
      <c r="D39" s="127">
        <f t="shared" si="0"/>
        <v>93.68</v>
      </c>
      <c r="E39" s="138"/>
    </row>
    <row r="40" spans="1:5" ht="18.75" customHeight="1">
      <c r="A40" s="140" t="s">
        <v>582</v>
      </c>
      <c r="B40" s="138"/>
      <c r="C40" s="138"/>
      <c r="D40" s="127">
        <f t="shared" si="0"/>
        <v>0</v>
      </c>
      <c r="E40" s="138"/>
    </row>
    <row r="41" spans="1:5" ht="18.75" customHeight="1">
      <c r="A41" s="141" t="s">
        <v>584</v>
      </c>
      <c r="B41" s="138"/>
      <c r="C41" s="138"/>
      <c r="D41" s="127">
        <f t="shared" si="0"/>
        <v>0</v>
      </c>
      <c r="E41" s="138"/>
    </row>
    <row r="42" spans="1:5" ht="18.75" customHeight="1">
      <c r="A42" s="141" t="s">
        <v>593</v>
      </c>
      <c r="B42" s="138"/>
      <c r="C42" s="138"/>
      <c r="D42" s="127">
        <f t="shared" si="0"/>
        <v>0</v>
      </c>
      <c r="E42" s="138"/>
    </row>
    <row r="43" spans="1:5" ht="18.75" customHeight="1">
      <c r="A43" s="141" t="s">
        <v>594</v>
      </c>
      <c r="B43" s="138"/>
      <c r="C43" s="138"/>
      <c r="D43" s="127">
        <f t="shared" si="0"/>
        <v>0</v>
      </c>
      <c r="E43" s="138"/>
    </row>
    <row r="44" spans="1:5" ht="18.75" customHeight="1">
      <c r="A44" s="140" t="s">
        <v>596</v>
      </c>
      <c r="B44" s="138"/>
      <c r="C44" s="138"/>
      <c r="D44" s="127">
        <f t="shared" si="0"/>
        <v>0</v>
      </c>
      <c r="E44" s="138"/>
    </row>
    <row r="45" spans="1:5" ht="18.75" customHeight="1">
      <c r="A45" s="140" t="s">
        <v>597</v>
      </c>
      <c r="B45" s="138"/>
      <c r="C45" s="138"/>
      <c r="D45" s="127">
        <f t="shared" si="0"/>
        <v>0</v>
      </c>
      <c r="E45" s="138"/>
    </row>
    <row r="46" spans="1:5" ht="18.75" customHeight="1">
      <c r="A46" s="140" t="s">
        <v>598</v>
      </c>
      <c r="B46" s="138">
        <v>87</v>
      </c>
      <c r="C46" s="138">
        <v>80</v>
      </c>
      <c r="D46" s="127">
        <f t="shared" si="0"/>
        <v>91.95</v>
      </c>
      <c r="E46" s="138"/>
    </row>
    <row r="47" spans="1:5" ht="18.75" customHeight="1">
      <c r="A47" s="140" t="s">
        <v>585</v>
      </c>
      <c r="B47" s="138"/>
      <c r="C47" s="138"/>
      <c r="D47" s="127">
        <f t="shared" si="0"/>
        <v>0</v>
      </c>
      <c r="E47" s="138"/>
    </row>
    <row r="48" spans="1:5" ht="18.75" customHeight="1">
      <c r="A48" s="141" t="s">
        <v>600</v>
      </c>
      <c r="B48" s="138">
        <v>33</v>
      </c>
      <c r="C48" s="138">
        <v>25</v>
      </c>
      <c r="D48" s="127">
        <f t="shared" si="0"/>
        <v>75.760000000000005</v>
      </c>
      <c r="E48" s="138"/>
    </row>
    <row r="49" spans="1:5" ht="18.75" customHeight="1">
      <c r="A49" s="143" t="s">
        <v>45</v>
      </c>
      <c r="B49" s="127">
        <f>SUM(B50:B59)</f>
        <v>165</v>
      </c>
      <c r="C49" s="127">
        <f>SUM(C50:C59)</f>
        <v>158</v>
      </c>
      <c r="D49" s="127">
        <f t="shared" si="0"/>
        <v>95.76</v>
      </c>
      <c r="E49" s="138"/>
    </row>
    <row r="50" spans="1:5" ht="18.75" customHeight="1">
      <c r="A50" s="141" t="s">
        <v>580</v>
      </c>
      <c r="B50" s="138">
        <v>165</v>
      </c>
      <c r="C50" s="138">
        <v>158</v>
      </c>
      <c r="D50" s="127">
        <f t="shared" si="0"/>
        <v>95.76</v>
      </c>
      <c r="E50" s="138"/>
    </row>
    <row r="51" spans="1:5" ht="18.75" customHeight="1">
      <c r="A51" s="138" t="s">
        <v>582</v>
      </c>
      <c r="B51" s="138"/>
      <c r="C51" s="138"/>
      <c r="D51" s="127">
        <f t="shared" si="0"/>
        <v>0</v>
      </c>
      <c r="E51" s="138"/>
    </row>
    <row r="52" spans="1:5" ht="18.75" customHeight="1">
      <c r="A52" s="140" t="s">
        <v>584</v>
      </c>
      <c r="B52" s="138"/>
      <c r="C52" s="138"/>
      <c r="D52" s="127">
        <f t="shared" si="0"/>
        <v>0</v>
      </c>
      <c r="E52" s="138"/>
    </row>
    <row r="53" spans="1:5" ht="18.75" customHeight="1">
      <c r="A53" s="140" t="s">
        <v>604</v>
      </c>
      <c r="B53" s="138"/>
      <c r="C53" s="138"/>
      <c r="D53" s="127">
        <f t="shared" si="0"/>
        <v>0</v>
      </c>
      <c r="E53" s="138"/>
    </row>
    <row r="54" spans="1:5" ht="18.75" customHeight="1">
      <c r="A54" s="140" t="s">
        <v>605</v>
      </c>
      <c r="B54" s="138"/>
      <c r="C54" s="138"/>
      <c r="D54" s="127">
        <f t="shared" si="0"/>
        <v>0</v>
      </c>
      <c r="E54" s="138"/>
    </row>
    <row r="55" spans="1:5" ht="18.75" customHeight="1">
      <c r="A55" s="141" t="s">
        <v>606</v>
      </c>
      <c r="B55" s="138"/>
      <c r="C55" s="138"/>
      <c r="D55" s="127">
        <f t="shared" si="0"/>
        <v>0</v>
      </c>
      <c r="E55" s="138"/>
    </row>
    <row r="56" spans="1:5" ht="18.75" customHeight="1">
      <c r="A56" s="141" t="s">
        <v>607</v>
      </c>
      <c r="B56" s="138"/>
      <c r="C56" s="138"/>
      <c r="D56" s="127">
        <f t="shared" si="0"/>
        <v>0</v>
      </c>
      <c r="E56" s="138"/>
    </row>
    <row r="57" spans="1:5" ht="18.75" customHeight="1">
      <c r="A57" s="141" t="s">
        <v>609</v>
      </c>
      <c r="B57" s="138"/>
      <c r="C57" s="138"/>
      <c r="D57" s="127">
        <f t="shared" si="0"/>
        <v>0</v>
      </c>
      <c r="E57" s="138"/>
    </row>
    <row r="58" spans="1:5" ht="18.75" customHeight="1">
      <c r="A58" s="140" t="s">
        <v>585</v>
      </c>
      <c r="B58" s="138"/>
      <c r="C58" s="138"/>
      <c r="D58" s="127">
        <f t="shared" si="0"/>
        <v>0</v>
      </c>
      <c r="E58" s="138"/>
    </row>
    <row r="59" spans="1:5" ht="18.75" customHeight="1">
      <c r="A59" s="141" t="s">
        <v>611</v>
      </c>
      <c r="B59" s="138"/>
      <c r="C59" s="138"/>
      <c r="D59" s="127">
        <f t="shared" si="0"/>
        <v>0</v>
      </c>
      <c r="E59" s="138"/>
    </row>
    <row r="60" spans="1:5" ht="18.75" customHeight="1">
      <c r="A60" s="144" t="s">
        <v>46</v>
      </c>
      <c r="B60" s="127">
        <f>SUM(B61:B70)</f>
        <v>1536</v>
      </c>
      <c r="C60" s="127">
        <f>SUM(C61:C70)</f>
        <v>1515</v>
      </c>
      <c r="D60" s="127">
        <f t="shared" si="0"/>
        <v>98.63</v>
      </c>
      <c r="E60" s="138"/>
    </row>
    <row r="61" spans="1:5" ht="18.75" customHeight="1">
      <c r="A61" s="141" t="s">
        <v>580</v>
      </c>
      <c r="B61" s="335">
        <v>1319</v>
      </c>
      <c r="C61" s="138">
        <v>1295</v>
      </c>
      <c r="D61" s="127">
        <f t="shared" si="0"/>
        <v>98.18</v>
      </c>
      <c r="E61" s="138"/>
    </row>
    <row r="62" spans="1:5" ht="18.75" customHeight="1">
      <c r="A62" s="138" t="s">
        <v>582</v>
      </c>
      <c r="B62" s="335">
        <v>10</v>
      </c>
      <c r="C62" s="138"/>
      <c r="D62" s="127">
        <f t="shared" si="0"/>
        <v>0</v>
      </c>
      <c r="E62" s="138"/>
    </row>
    <row r="63" spans="1:5" ht="18.75" customHeight="1">
      <c r="A63" s="138" t="s">
        <v>584</v>
      </c>
      <c r="B63" s="335">
        <v>0</v>
      </c>
      <c r="C63" s="138"/>
      <c r="D63" s="127">
        <f t="shared" si="0"/>
        <v>0</v>
      </c>
      <c r="E63" s="138"/>
    </row>
    <row r="64" spans="1:5" ht="18.75" customHeight="1">
      <c r="A64" s="138" t="s">
        <v>616</v>
      </c>
      <c r="B64" s="335">
        <v>0</v>
      </c>
      <c r="C64" s="138"/>
      <c r="D64" s="127">
        <f t="shared" si="0"/>
        <v>0</v>
      </c>
      <c r="E64" s="138"/>
    </row>
    <row r="65" spans="1:5" ht="18.75" customHeight="1">
      <c r="A65" s="138" t="s">
        <v>617</v>
      </c>
      <c r="B65" s="335">
        <v>0</v>
      </c>
      <c r="C65" s="138"/>
      <c r="D65" s="127">
        <f t="shared" si="0"/>
        <v>0</v>
      </c>
      <c r="E65" s="138"/>
    </row>
    <row r="66" spans="1:5" ht="18.75" customHeight="1">
      <c r="A66" s="138" t="s">
        <v>618</v>
      </c>
      <c r="B66" s="335">
        <v>0</v>
      </c>
      <c r="C66" s="138"/>
      <c r="D66" s="127">
        <f t="shared" si="0"/>
        <v>0</v>
      </c>
      <c r="E66" s="138"/>
    </row>
    <row r="67" spans="1:5" ht="18.75" customHeight="1">
      <c r="A67" s="140" t="s">
        <v>614</v>
      </c>
      <c r="B67" s="335">
        <v>0</v>
      </c>
      <c r="C67" s="138"/>
      <c r="D67" s="127">
        <f t="shared" si="0"/>
        <v>0</v>
      </c>
      <c r="E67" s="138"/>
    </row>
    <row r="68" spans="1:5" ht="18.75" customHeight="1">
      <c r="A68" s="141" t="s">
        <v>619</v>
      </c>
      <c r="B68" s="335">
        <v>189</v>
      </c>
      <c r="C68" s="138">
        <v>200</v>
      </c>
      <c r="D68" s="127">
        <f t="shared" si="0"/>
        <v>105.82</v>
      </c>
      <c r="E68" s="138"/>
    </row>
    <row r="69" spans="1:5" ht="18.75" customHeight="1">
      <c r="A69" s="141" t="s">
        <v>585</v>
      </c>
      <c r="B69" s="335">
        <v>10</v>
      </c>
      <c r="C69" s="138"/>
      <c r="D69" s="127">
        <f t="shared" si="0"/>
        <v>0</v>
      </c>
      <c r="E69" s="138"/>
    </row>
    <row r="70" spans="1:5" ht="18.75" customHeight="1">
      <c r="A70" s="141" t="s">
        <v>621</v>
      </c>
      <c r="B70" s="335">
        <v>8</v>
      </c>
      <c r="C70" s="138">
        <v>20</v>
      </c>
      <c r="D70" s="127">
        <f t="shared" ref="D70:D133" si="1">ROUND(IF(B70=0,0,C70/B70*100),2)</f>
        <v>250</v>
      </c>
      <c r="E70" s="138"/>
    </row>
    <row r="71" spans="1:5" ht="18.75" customHeight="1">
      <c r="A71" s="139" t="s">
        <v>47</v>
      </c>
      <c r="B71" s="127">
        <f>SUM(B72:B82)</f>
        <v>597</v>
      </c>
      <c r="C71" s="127">
        <f>SUM(C72:C82)</f>
        <v>755</v>
      </c>
      <c r="D71" s="127">
        <f t="shared" si="1"/>
        <v>126.47</v>
      </c>
      <c r="E71" s="138"/>
    </row>
    <row r="72" spans="1:5" ht="18.75" customHeight="1">
      <c r="A72" s="140" t="s">
        <v>580</v>
      </c>
      <c r="B72" s="138">
        <v>543</v>
      </c>
      <c r="C72" s="138">
        <v>655</v>
      </c>
      <c r="D72" s="127">
        <f t="shared" si="1"/>
        <v>120.63</v>
      </c>
      <c r="E72" s="138"/>
    </row>
    <row r="73" spans="1:5" ht="18.75" customHeight="1">
      <c r="A73" s="140" t="s">
        <v>582</v>
      </c>
      <c r="B73" s="138"/>
      <c r="C73" s="138"/>
      <c r="D73" s="127">
        <f t="shared" si="1"/>
        <v>0</v>
      </c>
      <c r="E73" s="138"/>
    </row>
    <row r="74" spans="1:5" ht="18.75" customHeight="1">
      <c r="A74" s="141" t="s">
        <v>584</v>
      </c>
      <c r="B74" s="138"/>
      <c r="C74" s="138"/>
      <c r="D74" s="127">
        <f t="shared" si="1"/>
        <v>0</v>
      </c>
      <c r="E74" s="138"/>
    </row>
    <row r="75" spans="1:5" ht="18.75" customHeight="1">
      <c r="A75" s="141" t="s">
        <v>623</v>
      </c>
      <c r="B75" s="138"/>
      <c r="C75" s="138"/>
      <c r="D75" s="127">
        <f t="shared" si="1"/>
        <v>0</v>
      </c>
      <c r="E75" s="138"/>
    </row>
    <row r="76" spans="1:5" ht="18.75" customHeight="1">
      <c r="A76" s="141" t="s">
        <v>1626</v>
      </c>
      <c r="B76" s="138"/>
      <c r="C76" s="138"/>
      <c r="D76" s="127">
        <f t="shared" si="1"/>
        <v>0</v>
      </c>
      <c r="E76" s="138"/>
    </row>
    <row r="77" spans="1:5" ht="18.75" customHeight="1">
      <c r="A77" s="138" t="s">
        <v>624</v>
      </c>
      <c r="B77" s="138">
        <v>54</v>
      </c>
      <c r="C77" s="138">
        <v>100</v>
      </c>
      <c r="D77" s="127">
        <f t="shared" si="1"/>
        <v>185.19</v>
      </c>
      <c r="E77" s="138"/>
    </row>
    <row r="78" spans="1:5" ht="18.75" customHeight="1">
      <c r="A78" s="140" t="s">
        <v>625</v>
      </c>
      <c r="B78" s="138"/>
      <c r="C78" s="138"/>
      <c r="D78" s="127">
        <f t="shared" si="1"/>
        <v>0</v>
      </c>
      <c r="E78" s="138"/>
    </row>
    <row r="79" spans="1:5" ht="18.75" customHeight="1">
      <c r="A79" s="140" t="s">
        <v>627</v>
      </c>
      <c r="B79" s="138"/>
      <c r="C79" s="138"/>
      <c r="D79" s="127">
        <f t="shared" si="1"/>
        <v>0</v>
      </c>
      <c r="E79" s="138"/>
    </row>
    <row r="80" spans="1:5" ht="18.75" customHeight="1">
      <c r="A80" s="140" t="s">
        <v>614</v>
      </c>
      <c r="B80" s="138"/>
      <c r="C80" s="138"/>
      <c r="D80" s="127">
        <f t="shared" si="1"/>
        <v>0</v>
      </c>
      <c r="E80" s="138"/>
    </row>
    <row r="81" spans="1:5" ht="18.75" customHeight="1">
      <c r="A81" s="141" t="s">
        <v>585</v>
      </c>
      <c r="B81" s="138"/>
      <c r="C81" s="138"/>
      <c r="D81" s="127">
        <f t="shared" si="1"/>
        <v>0</v>
      </c>
      <c r="E81" s="138"/>
    </row>
    <row r="82" spans="1:5" ht="18.75" customHeight="1">
      <c r="A82" s="141" t="s">
        <v>630</v>
      </c>
      <c r="B82" s="138"/>
      <c r="C82" s="138"/>
      <c r="D82" s="127">
        <f t="shared" si="1"/>
        <v>0</v>
      </c>
      <c r="E82" s="138"/>
    </row>
    <row r="83" spans="1:5" ht="18.75" customHeight="1">
      <c r="A83" s="143" t="s">
        <v>48</v>
      </c>
      <c r="B83" s="127">
        <f>SUM(B84:B91)</f>
        <v>1053</v>
      </c>
      <c r="C83" s="127">
        <f>SUM(C84:C91)</f>
        <v>984</v>
      </c>
      <c r="D83" s="127">
        <f t="shared" si="1"/>
        <v>93.45</v>
      </c>
      <c r="E83" s="138"/>
    </row>
    <row r="84" spans="1:5" ht="18.75" customHeight="1">
      <c r="A84" s="140" t="s">
        <v>580</v>
      </c>
      <c r="B84" s="138">
        <v>1053</v>
      </c>
      <c r="C84" s="138">
        <v>984</v>
      </c>
      <c r="D84" s="127">
        <f t="shared" si="1"/>
        <v>93.45</v>
      </c>
      <c r="E84" s="138"/>
    </row>
    <row r="85" spans="1:5" ht="18.75" customHeight="1">
      <c r="A85" s="140" t="s">
        <v>582</v>
      </c>
      <c r="B85" s="138"/>
      <c r="C85" s="138"/>
      <c r="D85" s="127">
        <f t="shared" si="1"/>
        <v>0</v>
      </c>
      <c r="E85" s="138"/>
    </row>
    <row r="86" spans="1:5" ht="18.75" customHeight="1">
      <c r="A86" s="140" t="s">
        <v>584</v>
      </c>
      <c r="B86" s="138"/>
      <c r="C86" s="138"/>
      <c r="D86" s="127">
        <f t="shared" si="1"/>
        <v>0</v>
      </c>
      <c r="E86" s="138"/>
    </row>
    <row r="87" spans="1:5" ht="18.75" customHeight="1">
      <c r="A87" s="145" t="s">
        <v>612</v>
      </c>
      <c r="B87" s="138"/>
      <c r="C87" s="138"/>
      <c r="D87" s="127">
        <f t="shared" si="1"/>
        <v>0</v>
      </c>
      <c r="E87" s="138"/>
    </row>
    <row r="88" spans="1:5" ht="18.75" customHeight="1">
      <c r="A88" s="141" t="s">
        <v>613</v>
      </c>
      <c r="B88" s="138"/>
      <c r="C88" s="138"/>
      <c r="D88" s="127">
        <f t="shared" si="1"/>
        <v>0</v>
      </c>
      <c r="E88" s="138"/>
    </row>
    <row r="89" spans="1:5" ht="18.75" customHeight="1">
      <c r="A89" s="141" t="s">
        <v>614</v>
      </c>
      <c r="B89" s="138"/>
      <c r="C89" s="138"/>
      <c r="D89" s="127">
        <f t="shared" si="1"/>
        <v>0</v>
      </c>
      <c r="E89" s="138"/>
    </row>
    <row r="90" spans="1:5" ht="18.75" customHeight="1">
      <c r="A90" s="141" t="s">
        <v>585</v>
      </c>
      <c r="B90" s="138"/>
      <c r="C90" s="138"/>
      <c r="D90" s="127">
        <f t="shared" si="1"/>
        <v>0</v>
      </c>
      <c r="E90" s="138"/>
    </row>
    <row r="91" spans="1:5" ht="18.75" customHeight="1">
      <c r="A91" s="138" t="s">
        <v>615</v>
      </c>
      <c r="B91" s="138"/>
      <c r="C91" s="138"/>
      <c r="D91" s="127">
        <f t="shared" si="1"/>
        <v>0</v>
      </c>
      <c r="E91" s="138"/>
    </row>
    <row r="92" spans="1:5" ht="18.75" customHeight="1">
      <c r="A92" s="139" t="s">
        <v>49</v>
      </c>
      <c r="B92" s="127">
        <f>SUM(B93:B104)</f>
        <v>0</v>
      </c>
      <c r="C92" s="127">
        <f>SUM(C93:C104)</f>
        <v>0</v>
      </c>
      <c r="D92" s="127">
        <f t="shared" si="1"/>
        <v>0</v>
      </c>
      <c r="E92" s="138"/>
    </row>
    <row r="93" spans="1:5" ht="18.75" customHeight="1">
      <c r="A93" s="140" t="s">
        <v>580</v>
      </c>
      <c r="B93" s="138"/>
      <c r="C93" s="138"/>
      <c r="D93" s="127">
        <f t="shared" si="1"/>
        <v>0</v>
      </c>
      <c r="E93" s="138"/>
    </row>
    <row r="94" spans="1:5" ht="18.75" customHeight="1">
      <c r="A94" s="141" t="s">
        <v>582</v>
      </c>
      <c r="B94" s="138"/>
      <c r="C94" s="138"/>
      <c r="D94" s="127">
        <f t="shared" si="1"/>
        <v>0</v>
      </c>
      <c r="E94" s="138"/>
    </row>
    <row r="95" spans="1:5" ht="18.75" customHeight="1">
      <c r="A95" s="141" t="s">
        <v>584</v>
      </c>
      <c r="B95" s="138"/>
      <c r="C95" s="138"/>
      <c r="D95" s="127">
        <f t="shared" si="1"/>
        <v>0</v>
      </c>
      <c r="E95" s="138"/>
    </row>
    <row r="96" spans="1:5" ht="18.75" customHeight="1">
      <c r="A96" s="140" t="s">
        <v>620</v>
      </c>
      <c r="B96" s="138"/>
      <c r="C96" s="138"/>
      <c r="D96" s="127">
        <f t="shared" si="1"/>
        <v>0</v>
      </c>
      <c r="E96" s="138"/>
    </row>
    <row r="97" spans="1:5" ht="18.75" customHeight="1">
      <c r="A97" s="140" t="s">
        <v>1627</v>
      </c>
      <c r="B97" s="138"/>
      <c r="C97" s="138"/>
      <c r="D97" s="127">
        <f t="shared" si="1"/>
        <v>0</v>
      </c>
      <c r="E97" s="138"/>
    </row>
    <row r="98" spans="1:5" ht="18.75" customHeight="1">
      <c r="A98" s="140" t="s">
        <v>614</v>
      </c>
      <c r="B98" s="138"/>
      <c r="C98" s="138"/>
      <c r="D98" s="127">
        <f t="shared" si="1"/>
        <v>0</v>
      </c>
      <c r="E98" s="138"/>
    </row>
    <row r="99" spans="1:5" ht="18.75" customHeight="1">
      <c r="A99" s="140" t="s">
        <v>1628</v>
      </c>
      <c r="B99" s="138"/>
      <c r="C99" s="138"/>
      <c r="D99" s="127">
        <f t="shared" si="1"/>
        <v>0</v>
      </c>
      <c r="E99" s="138"/>
    </row>
    <row r="100" spans="1:5" ht="18.75" customHeight="1">
      <c r="A100" s="140" t="s">
        <v>1629</v>
      </c>
      <c r="B100" s="138"/>
      <c r="C100" s="138"/>
      <c r="D100" s="127">
        <f t="shared" si="1"/>
        <v>0</v>
      </c>
      <c r="E100" s="138"/>
    </row>
    <row r="101" spans="1:5" ht="18.75" customHeight="1">
      <c r="A101" s="140" t="s">
        <v>1630</v>
      </c>
      <c r="B101" s="138"/>
      <c r="C101" s="138"/>
      <c r="D101" s="127">
        <f t="shared" si="1"/>
        <v>0</v>
      </c>
      <c r="E101" s="138"/>
    </row>
    <row r="102" spans="1:5" ht="18.75" customHeight="1">
      <c r="A102" s="140" t="s">
        <v>1631</v>
      </c>
      <c r="B102" s="138"/>
      <c r="C102" s="138"/>
      <c r="D102" s="127">
        <f t="shared" si="1"/>
        <v>0</v>
      </c>
      <c r="E102" s="138"/>
    </row>
    <row r="103" spans="1:5" ht="18.75" customHeight="1">
      <c r="A103" s="141" t="s">
        <v>585</v>
      </c>
      <c r="B103" s="138"/>
      <c r="C103" s="138"/>
      <c r="D103" s="127">
        <f t="shared" si="1"/>
        <v>0</v>
      </c>
      <c r="E103" s="138"/>
    </row>
    <row r="104" spans="1:5" ht="18.75" customHeight="1">
      <c r="A104" s="141" t="s">
        <v>622</v>
      </c>
      <c r="B104" s="138"/>
      <c r="C104" s="138"/>
      <c r="D104" s="127">
        <f t="shared" si="1"/>
        <v>0</v>
      </c>
      <c r="E104" s="138"/>
    </row>
    <row r="105" spans="1:5" ht="18.75" customHeight="1">
      <c r="A105" s="143" t="s">
        <v>50</v>
      </c>
      <c r="B105" s="127">
        <f>SUM(B106:B114)</f>
        <v>68</v>
      </c>
      <c r="C105" s="127">
        <f>SUM(C106:C114)</f>
        <v>65</v>
      </c>
      <c r="D105" s="127">
        <f t="shared" si="1"/>
        <v>95.59</v>
      </c>
      <c r="E105" s="138"/>
    </row>
    <row r="106" spans="1:5" ht="18.75" customHeight="1">
      <c r="A106" s="141" t="s">
        <v>580</v>
      </c>
      <c r="B106" s="138">
        <v>63</v>
      </c>
      <c r="C106" s="138">
        <v>65</v>
      </c>
      <c r="D106" s="127">
        <f t="shared" si="1"/>
        <v>103.17</v>
      </c>
      <c r="E106" s="138"/>
    </row>
    <row r="107" spans="1:5" ht="18.75" customHeight="1">
      <c r="A107" s="140" t="s">
        <v>582</v>
      </c>
      <c r="B107" s="138">
        <v>5</v>
      </c>
      <c r="C107" s="138"/>
      <c r="D107" s="127">
        <f t="shared" si="1"/>
        <v>0</v>
      </c>
      <c r="E107" s="138"/>
    </row>
    <row r="108" spans="1:5" ht="18.75" customHeight="1">
      <c r="A108" s="140" t="s">
        <v>584</v>
      </c>
      <c r="B108" s="138"/>
      <c r="C108" s="138"/>
      <c r="D108" s="127">
        <f t="shared" si="1"/>
        <v>0</v>
      </c>
      <c r="E108" s="138"/>
    </row>
    <row r="109" spans="1:5" ht="18.75" customHeight="1">
      <c r="A109" s="140" t="s">
        <v>626</v>
      </c>
      <c r="B109" s="138"/>
      <c r="C109" s="138"/>
      <c r="D109" s="127">
        <f t="shared" si="1"/>
        <v>0</v>
      </c>
      <c r="E109" s="138"/>
    </row>
    <row r="110" spans="1:5" ht="18.75" customHeight="1">
      <c r="A110" s="141" t="s">
        <v>628</v>
      </c>
      <c r="B110" s="138"/>
      <c r="C110" s="138"/>
      <c r="D110" s="127">
        <f t="shared" si="1"/>
        <v>0</v>
      </c>
      <c r="E110" s="138"/>
    </row>
    <row r="111" spans="1:5" ht="18.75" customHeight="1">
      <c r="A111" s="141" t="s">
        <v>629</v>
      </c>
      <c r="B111" s="138"/>
      <c r="C111" s="138"/>
      <c r="D111" s="127">
        <f t="shared" si="1"/>
        <v>0</v>
      </c>
      <c r="E111" s="138"/>
    </row>
    <row r="112" spans="1:5" ht="18.75" customHeight="1">
      <c r="A112" s="140" t="s">
        <v>631</v>
      </c>
      <c r="B112" s="138"/>
      <c r="C112" s="138"/>
      <c r="D112" s="127">
        <f t="shared" si="1"/>
        <v>0</v>
      </c>
      <c r="E112" s="138"/>
    </row>
    <row r="113" spans="1:5" ht="18.75" customHeight="1">
      <c r="A113" s="145" t="s">
        <v>585</v>
      </c>
      <c r="B113" s="138"/>
      <c r="C113" s="138"/>
      <c r="D113" s="127">
        <f t="shared" si="1"/>
        <v>0</v>
      </c>
      <c r="E113" s="138"/>
    </row>
    <row r="114" spans="1:5" ht="18.75" customHeight="1">
      <c r="A114" s="141" t="s">
        <v>633</v>
      </c>
      <c r="B114" s="138"/>
      <c r="C114" s="138"/>
      <c r="D114" s="127">
        <f t="shared" si="1"/>
        <v>0</v>
      </c>
      <c r="E114" s="138"/>
    </row>
    <row r="115" spans="1:5" ht="18.75" customHeight="1">
      <c r="A115" s="146" t="s">
        <v>51</v>
      </c>
      <c r="B115" s="127">
        <f>SUM(B116:B123)</f>
        <v>1142</v>
      </c>
      <c r="C115" s="127">
        <f>SUM(C116:C123)</f>
        <v>946</v>
      </c>
      <c r="D115" s="127">
        <f t="shared" si="1"/>
        <v>82.84</v>
      </c>
      <c r="E115" s="138">
        <f>SUM(E116:E123)</f>
        <v>0</v>
      </c>
    </row>
    <row r="116" spans="1:5" ht="18.75" customHeight="1">
      <c r="A116" s="140" t="s">
        <v>580</v>
      </c>
      <c r="B116" s="335">
        <v>875</v>
      </c>
      <c r="C116" s="138">
        <v>846</v>
      </c>
      <c r="D116" s="127">
        <f t="shared" si="1"/>
        <v>96.69</v>
      </c>
      <c r="E116" s="138"/>
    </row>
    <row r="117" spans="1:5" ht="18.75" customHeight="1">
      <c r="A117" s="140" t="s">
        <v>582</v>
      </c>
      <c r="B117" s="335">
        <v>137</v>
      </c>
      <c r="C117" s="138"/>
      <c r="D117" s="127">
        <f t="shared" si="1"/>
        <v>0</v>
      </c>
      <c r="E117" s="138"/>
    </row>
    <row r="118" spans="1:5" ht="18.75" customHeight="1">
      <c r="A118" s="140" t="s">
        <v>584</v>
      </c>
      <c r="B118" s="335">
        <v>0</v>
      </c>
      <c r="C118" s="138"/>
      <c r="D118" s="127">
        <f t="shared" si="1"/>
        <v>0</v>
      </c>
      <c r="E118" s="138"/>
    </row>
    <row r="119" spans="1:5" ht="18.75" customHeight="1">
      <c r="A119" s="141" t="s">
        <v>637</v>
      </c>
      <c r="B119" s="335">
        <v>0</v>
      </c>
      <c r="C119" s="138"/>
      <c r="D119" s="127">
        <f t="shared" si="1"/>
        <v>0</v>
      </c>
      <c r="E119" s="138"/>
    </row>
    <row r="120" spans="1:5" ht="18.75" customHeight="1">
      <c r="A120" s="141" t="s">
        <v>638</v>
      </c>
      <c r="B120" s="335">
        <v>0</v>
      </c>
      <c r="C120" s="138"/>
      <c r="D120" s="127">
        <f t="shared" si="1"/>
        <v>0</v>
      </c>
      <c r="E120" s="138"/>
    </row>
    <row r="121" spans="1:5" ht="18.75" customHeight="1">
      <c r="A121" s="141" t="s">
        <v>1632</v>
      </c>
      <c r="B121" s="335">
        <v>0</v>
      </c>
      <c r="C121" s="138"/>
      <c r="D121" s="127">
        <f t="shared" si="1"/>
        <v>0</v>
      </c>
      <c r="E121" s="138"/>
    </row>
    <row r="122" spans="1:5" ht="18.75" customHeight="1">
      <c r="A122" s="140" t="s">
        <v>585</v>
      </c>
      <c r="B122" s="335">
        <v>0</v>
      </c>
      <c r="C122" s="138"/>
      <c r="D122" s="127">
        <f t="shared" si="1"/>
        <v>0</v>
      </c>
      <c r="E122" s="138"/>
    </row>
    <row r="123" spans="1:5" ht="18.75" customHeight="1">
      <c r="A123" s="140" t="s">
        <v>639</v>
      </c>
      <c r="B123" s="335">
        <v>130</v>
      </c>
      <c r="C123" s="138">
        <v>100</v>
      </c>
      <c r="D123" s="127">
        <f t="shared" si="1"/>
        <v>76.92</v>
      </c>
      <c r="E123" s="138"/>
    </row>
    <row r="124" spans="1:5" ht="18.75" customHeight="1">
      <c r="A124" s="127" t="s">
        <v>52</v>
      </c>
      <c r="B124" s="127">
        <f>SUM(B125:B134)</f>
        <v>325</v>
      </c>
      <c r="C124" s="127">
        <f>SUM(C125:C134)</f>
        <v>551</v>
      </c>
      <c r="D124" s="127">
        <f t="shared" si="1"/>
        <v>169.54</v>
      </c>
      <c r="E124" s="138"/>
    </row>
    <row r="125" spans="1:5" ht="18.75" customHeight="1">
      <c r="A125" s="140" t="s">
        <v>580</v>
      </c>
      <c r="B125" s="335">
        <v>285</v>
      </c>
      <c r="C125" s="138">
        <v>251</v>
      </c>
      <c r="D125" s="127">
        <f t="shared" si="1"/>
        <v>88.07</v>
      </c>
      <c r="E125" s="138"/>
    </row>
    <row r="126" spans="1:5" ht="18.75" customHeight="1">
      <c r="A126" s="140" t="s">
        <v>582</v>
      </c>
      <c r="B126" s="335">
        <v>0</v>
      </c>
      <c r="C126" s="138"/>
      <c r="D126" s="127">
        <f t="shared" si="1"/>
        <v>0</v>
      </c>
      <c r="E126" s="138"/>
    </row>
    <row r="127" spans="1:5" ht="18.75" customHeight="1">
      <c r="A127" s="140" t="s">
        <v>584</v>
      </c>
      <c r="B127" s="335">
        <v>0</v>
      </c>
      <c r="C127" s="138"/>
      <c r="D127" s="127">
        <f t="shared" si="1"/>
        <v>0</v>
      </c>
      <c r="E127" s="138"/>
    </row>
    <row r="128" spans="1:5" ht="18.75" customHeight="1">
      <c r="A128" s="141" t="s">
        <v>640</v>
      </c>
      <c r="B128" s="335">
        <v>0</v>
      </c>
      <c r="C128" s="138"/>
      <c r="D128" s="127">
        <f t="shared" si="1"/>
        <v>0</v>
      </c>
      <c r="E128" s="138"/>
    </row>
    <row r="129" spans="1:5" ht="18.75" customHeight="1">
      <c r="A129" s="141" t="s">
        <v>641</v>
      </c>
      <c r="B129" s="335">
        <v>0</v>
      </c>
      <c r="C129" s="138"/>
      <c r="D129" s="127">
        <f t="shared" si="1"/>
        <v>0</v>
      </c>
      <c r="E129" s="138"/>
    </row>
    <row r="130" spans="1:5" ht="18.75" customHeight="1">
      <c r="A130" s="141" t="s">
        <v>642</v>
      </c>
      <c r="B130" s="335">
        <v>0</v>
      </c>
      <c r="C130" s="138"/>
      <c r="D130" s="127">
        <f t="shared" si="1"/>
        <v>0</v>
      </c>
      <c r="E130" s="138"/>
    </row>
    <row r="131" spans="1:5" ht="18.75" customHeight="1">
      <c r="A131" s="140" t="s">
        <v>643</v>
      </c>
      <c r="B131" s="335">
        <v>0</v>
      </c>
      <c r="C131" s="138"/>
      <c r="D131" s="127">
        <f t="shared" si="1"/>
        <v>0</v>
      </c>
      <c r="E131" s="138"/>
    </row>
    <row r="132" spans="1:5" ht="18.75" customHeight="1">
      <c r="A132" s="140" t="s">
        <v>644</v>
      </c>
      <c r="B132" s="335">
        <v>40</v>
      </c>
      <c r="C132" s="138">
        <v>300</v>
      </c>
      <c r="D132" s="127">
        <f t="shared" si="1"/>
        <v>750</v>
      </c>
      <c r="E132" s="138"/>
    </row>
    <row r="133" spans="1:5" ht="18.75" customHeight="1">
      <c r="A133" s="140" t="s">
        <v>585</v>
      </c>
      <c r="B133" s="335">
        <v>0</v>
      </c>
      <c r="C133" s="138"/>
      <c r="D133" s="127">
        <f t="shared" si="1"/>
        <v>0</v>
      </c>
      <c r="E133" s="138"/>
    </row>
    <row r="134" spans="1:5" ht="18.75" customHeight="1">
      <c r="A134" s="141" t="s">
        <v>645</v>
      </c>
      <c r="B134" s="138"/>
      <c r="C134" s="138"/>
      <c r="D134" s="127">
        <f t="shared" ref="D134:D197" si="2">ROUND(IF(B134=0,0,C134/B134*100),2)</f>
        <v>0</v>
      </c>
      <c r="E134" s="138"/>
    </row>
    <row r="135" spans="1:5" ht="18.75" customHeight="1">
      <c r="A135" s="143" t="s">
        <v>53</v>
      </c>
      <c r="B135" s="127">
        <f>SUM(B136:B147)</f>
        <v>0</v>
      </c>
      <c r="C135" s="127">
        <f>SUM(C136:C147)</f>
        <v>0</v>
      </c>
      <c r="D135" s="127">
        <f t="shared" si="2"/>
        <v>0</v>
      </c>
      <c r="E135" s="138"/>
    </row>
    <row r="136" spans="1:5" ht="18.75" customHeight="1">
      <c r="A136" s="141" t="s">
        <v>580</v>
      </c>
      <c r="B136" s="138"/>
      <c r="C136" s="138"/>
      <c r="D136" s="127">
        <f t="shared" si="2"/>
        <v>0</v>
      </c>
      <c r="E136" s="138"/>
    </row>
    <row r="137" spans="1:5" ht="18.75" customHeight="1">
      <c r="A137" s="138" t="s">
        <v>582</v>
      </c>
      <c r="B137" s="138"/>
      <c r="C137" s="138"/>
      <c r="D137" s="127">
        <f t="shared" si="2"/>
        <v>0</v>
      </c>
      <c r="E137" s="138"/>
    </row>
    <row r="138" spans="1:5" ht="18.75" customHeight="1">
      <c r="A138" s="140" t="s">
        <v>584</v>
      </c>
      <c r="B138" s="138"/>
      <c r="C138" s="138"/>
      <c r="D138" s="127">
        <f t="shared" si="2"/>
        <v>0</v>
      </c>
      <c r="E138" s="138"/>
    </row>
    <row r="139" spans="1:5" ht="18.75" customHeight="1">
      <c r="A139" s="140" t="s">
        <v>646</v>
      </c>
      <c r="B139" s="138"/>
      <c r="C139" s="138"/>
      <c r="D139" s="127">
        <f t="shared" si="2"/>
        <v>0</v>
      </c>
      <c r="E139" s="138"/>
    </row>
    <row r="140" spans="1:5" ht="18.75" customHeight="1">
      <c r="A140" s="140" t="s">
        <v>647</v>
      </c>
      <c r="B140" s="138"/>
      <c r="C140" s="138"/>
      <c r="D140" s="127">
        <f t="shared" si="2"/>
        <v>0</v>
      </c>
      <c r="E140" s="138"/>
    </row>
    <row r="141" spans="1:5" ht="18.75" customHeight="1">
      <c r="A141" s="145" t="s">
        <v>632</v>
      </c>
      <c r="B141" s="138"/>
      <c r="C141" s="138"/>
      <c r="D141" s="127">
        <f t="shared" si="2"/>
        <v>0</v>
      </c>
      <c r="E141" s="138"/>
    </row>
    <row r="142" spans="1:5" ht="18.75" customHeight="1">
      <c r="A142" s="141" t="s">
        <v>634</v>
      </c>
      <c r="B142" s="138"/>
      <c r="C142" s="138"/>
      <c r="D142" s="127">
        <f t="shared" si="2"/>
        <v>0</v>
      </c>
      <c r="E142" s="138"/>
    </row>
    <row r="143" spans="1:5" ht="18.75" customHeight="1">
      <c r="A143" s="140" t="s">
        <v>635</v>
      </c>
      <c r="B143" s="138"/>
      <c r="C143" s="138"/>
      <c r="D143" s="127">
        <f t="shared" si="2"/>
        <v>0</v>
      </c>
      <c r="E143" s="138"/>
    </row>
    <row r="144" spans="1:5" ht="18.75" customHeight="1">
      <c r="A144" s="140" t="s">
        <v>1633</v>
      </c>
      <c r="B144" s="138"/>
      <c r="C144" s="138"/>
      <c r="D144" s="127">
        <f t="shared" si="2"/>
        <v>0</v>
      </c>
      <c r="E144" s="138"/>
    </row>
    <row r="145" spans="1:5" ht="18.75" customHeight="1">
      <c r="A145" s="140" t="s">
        <v>1634</v>
      </c>
      <c r="B145" s="138"/>
      <c r="C145" s="138"/>
      <c r="D145" s="127">
        <f t="shared" si="2"/>
        <v>0</v>
      </c>
      <c r="E145" s="138"/>
    </row>
    <row r="146" spans="1:5" ht="18.75" customHeight="1">
      <c r="A146" s="140" t="s">
        <v>585</v>
      </c>
      <c r="B146" s="138"/>
      <c r="C146" s="138"/>
      <c r="D146" s="127">
        <f t="shared" si="2"/>
        <v>0</v>
      </c>
      <c r="E146" s="138"/>
    </row>
    <row r="147" spans="1:5" ht="18.75" customHeight="1">
      <c r="A147" s="140" t="s">
        <v>636</v>
      </c>
      <c r="B147" s="138"/>
      <c r="C147" s="138"/>
      <c r="D147" s="127">
        <f t="shared" si="2"/>
        <v>0</v>
      </c>
      <c r="E147" s="138"/>
    </row>
    <row r="148" spans="1:5" ht="18.75" customHeight="1">
      <c r="A148" s="139" t="s">
        <v>54</v>
      </c>
      <c r="B148" s="127">
        <f>SUM(B149:B154)</f>
        <v>3</v>
      </c>
      <c r="C148" s="127">
        <f>SUM(C149:C154)</f>
        <v>3</v>
      </c>
      <c r="D148" s="127">
        <f t="shared" si="2"/>
        <v>100</v>
      </c>
      <c r="E148" s="138"/>
    </row>
    <row r="149" spans="1:5" ht="18.75" customHeight="1">
      <c r="A149" s="140" t="s">
        <v>580</v>
      </c>
      <c r="B149" s="138">
        <v>1</v>
      </c>
      <c r="C149" s="138">
        <v>1</v>
      </c>
      <c r="D149" s="127">
        <f t="shared" si="2"/>
        <v>100</v>
      </c>
      <c r="E149" s="138"/>
    </row>
    <row r="150" spans="1:5" ht="18.75" customHeight="1">
      <c r="A150" s="140" t="s">
        <v>582</v>
      </c>
      <c r="B150" s="138"/>
      <c r="C150" s="138"/>
      <c r="D150" s="127">
        <f t="shared" si="2"/>
        <v>0</v>
      </c>
      <c r="E150" s="138"/>
    </row>
    <row r="151" spans="1:5" ht="18.75" customHeight="1">
      <c r="A151" s="141" t="s">
        <v>584</v>
      </c>
      <c r="B151" s="138"/>
      <c r="C151" s="138"/>
      <c r="D151" s="127">
        <f t="shared" si="2"/>
        <v>0</v>
      </c>
      <c r="E151" s="138"/>
    </row>
    <row r="152" spans="1:5" ht="18.75" customHeight="1">
      <c r="A152" s="141" t="s">
        <v>650</v>
      </c>
      <c r="B152" s="138"/>
      <c r="C152" s="138"/>
      <c r="D152" s="127">
        <f t="shared" si="2"/>
        <v>0</v>
      </c>
      <c r="E152" s="138"/>
    </row>
    <row r="153" spans="1:5" ht="18.75" customHeight="1">
      <c r="A153" s="141" t="s">
        <v>585</v>
      </c>
      <c r="B153" s="138"/>
      <c r="C153" s="138"/>
      <c r="D153" s="127">
        <f t="shared" si="2"/>
        <v>0</v>
      </c>
      <c r="E153" s="138"/>
    </row>
    <row r="154" spans="1:5" ht="18.75" customHeight="1">
      <c r="A154" s="138" t="s">
        <v>651</v>
      </c>
      <c r="B154" s="138">
        <v>2</v>
      </c>
      <c r="C154" s="138">
        <v>2</v>
      </c>
      <c r="D154" s="127">
        <f t="shared" si="2"/>
        <v>100</v>
      </c>
      <c r="E154" s="138"/>
    </row>
    <row r="155" spans="1:5" ht="18.75" customHeight="1">
      <c r="A155" s="139" t="s">
        <v>1635</v>
      </c>
      <c r="B155" s="127">
        <f>SUM(B156:B162)</f>
        <v>20</v>
      </c>
      <c r="C155" s="127">
        <f>SUM(C156:C162)</f>
        <v>20</v>
      </c>
      <c r="D155" s="127">
        <f t="shared" si="2"/>
        <v>100</v>
      </c>
      <c r="E155" s="138"/>
    </row>
    <row r="156" spans="1:5" ht="18.75" customHeight="1">
      <c r="A156" s="140" t="s">
        <v>580</v>
      </c>
      <c r="B156" s="138">
        <v>18</v>
      </c>
      <c r="C156" s="138">
        <v>18</v>
      </c>
      <c r="D156" s="127">
        <f t="shared" si="2"/>
        <v>100</v>
      </c>
      <c r="E156" s="138"/>
    </row>
    <row r="157" spans="1:5" ht="18.75" customHeight="1">
      <c r="A157" s="141" t="s">
        <v>582</v>
      </c>
      <c r="B157" s="138"/>
      <c r="C157" s="138"/>
      <c r="D157" s="127">
        <f t="shared" si="2"/>
        <v>0</v>
      </c>
      <c r="E157" s="138"/>
    </row>
    <row r="158" spans="1:5" ht="18.75" customHeight="1">
      <c r="A158" s="141" t="s">
        <v>584</v>
      </c>
      <c r="B158" s="138"/>
      <c r="C158" s="138"/>
      <c r="D158" s="127">
        <f t="shared" si="2"/>
        <v>0</v>
      </c>
      <c r="E158" s="138"/>
    </row>
    <row r="159" spans="1:5" ht="18.75" customHeight="1">
      <c r="A159" s="141" t="s">
        <v>654</v>
      </c>
      <c r="B159" s="138"/>
      <c r="C159" s="138"/>
      <c r="D159" s="127">
        <f t="shared" si="2"/>
        <v>0</v>
      </c>
      <c r="E159" s="138"/>
    </row>
    <row r="160" spans="1:5" ht="18.75" customHeight="1">
      <c r="A160" s="138" t="s">
        <v>655</v>
      </c>
      <c r="B160" s="138">
        <v>2</v>
      </c>
      <c r="C160" s="138">
        <v>2</v>
      </c>
      <c r="D160" s="127">
        <f t="shared" si="2"/>
        <v>100</v>
      </c>
      <c r="E160" s="138"/>
    </row>
    <row r="161" spans="1:5" ht="18.75" customHeight="1">
      <c r="A161" s="140" t="s">
        <v>585</v>
      </c>
      <c r="B161" s="138"/>
      <c r="C161" s="138"/>
      <c r="D161" s="127">
        <f t="shared" si="2"/>
        <v>0</v>
      </c>
      <c r="E161" s="138"/>
    </row>
    <row r="162" spans="1:5" ht="18.75" customHeight="1">
      <c r="A162" s="140" t="s">
        <v>1636</v>
      </c>
      <c r="B162" s="138"/>
      <c r="C162" s="138"/>
      <c r="D162" s="127">
        <f t="shared" si="2"/>
        <v>0</v>
      </c>
      <c r="E162" s="138"/>
    </row>
    <row r="163" spans="1:5" ht="18.75" customHeight="1">
      <c r="A163" s="143" t="s">
        <v>55</v>
      </c>
      <c r="B163" s="127">
        <f>SUM(B164:B168)</f>
        <v>49</v>
      </c>
      <c r="C163" s="127">
        <f>SUM(C164:C168)</f>
        <v>53</v>
      </c>
      <c r="D163" s="127">
        <f t="shared" si="2"/>
        <v>108.16</v>
      </c>
      <c r="E163" s="138"/>
    </row>
    <row r="164" spans="1:5" ht="18.75" customHeight="1">
      <c r="A164" s="141" t="s">
        <v>580</v>
      </c>
      <c r="B164" s="138">
        <v>49</v>
      </c>
      <c r="C164" s="138">
        <v>29</v>
      </c>
      <c r="D164" s="127">
        <f t="shared" si="2"/>
        <v>59.18</v>
      </c>
      <c r="E164" s="138"/>
    </row>
    <row r="165" spans="1:5" ht="18.75" customHeight="1">
      <c r="A165" s="141" t="s">
        <v>582</v>
      </c>
      <c r="B165" s="138"/>
      <c r="C165" s="138"/>
      <c r="D165" s="127">
        <f t="shared" si="2"/>
        <v>0</v>
      </c>
      <c r="E165" s="138"/>
    </row>
    <row r="166" spans="1:5" ht="18.75" customHeight="1">
      <c r="A166" s="140" t="s">
        <v>584</v>
      </c>
      <c r="B166" s="138"/>
      <c r="C166" s="138"/>
      <c r="D166" s="127">
        <f t="shared" si="2"/>
        <v>0</v>
      </c>
      <c r="E166" s="138"/>
    </row>
    <row r="167" spans="1:5" ht="18.75" customHeight="1">
      <c r="A167" s="142" t="s">
        <v>648</v>
      </c>
      <c r="B167" s="138"/>
      <c r="C167" s="138">
        <v>24</v>
      </c>
      <c r="D167" s="127">
        <f t="shared" si="2"/>
        <v>0</v>
      </c>
      <c r="E167" s="138"/>
    </row>
    <row r="168" spans="1:5" ht="18.75" customHeight="1">
      <c r="A168" s="140" t="s">
        <v>649</v>
      </c>
      <c r="B168" s="138"/>
      <c r="C168" s="138"/>
      <c r="D168" s="127">
        <f t="shared" si="2"/>
        <v>0</v>
      </c>
      <c r="E168" s="138"/>
    </row>
    <row r="169" spans="1:5" ht="18.75" customHeight="1">
      <c r="A169" s="143" t="s">
        <v>56</v>
      </c>
      <c r="B169" s="127">
        <f>SUM(B170:B175)</f>
        <v>22</v>
      </c>
      <c r="C169" s="127">
        <f>SUM(C170:C175)</f>
        <v>22</v>
      </c>
      <c r="D169" s="127">
        <f t="shared" si="2"/>
        <v>100</v>
      </c>
      <c r="E169" s="138"/>
    </row>
    <row r="170" spans="1:5" ht="18.75" customHeight="1">
      <c r="A170" s="141" t="s">
        <v>580</v>
      </c>
      <c r="B170" s="138">
        <v>22</v>
      </c>
      <c r="C170" s="138">
        <v>22</v>
      </c>
      <c r="D170" s="127">
        <f t="shared" si="2"/>
        <v>100</v>
      </c>
      <c r="E170" s="138"/>
    </row>
    <row r="171" spans="1:5" ht="18.75" customHeight="1">
      <c r="A171" s="141" t="s">
        <v>582</v>
      </c>
      <c r="B171" s="138"/>
      <c r="C171" s="138"/>
      <c r="D171" s="127">
        <f t="shared" si="2"/>
        <v>0</v>
      </c>
      <c r="E171" s="138"/>
    </row>
    <row r="172" spans="1:5" ht="18.75" customHeight="1">
      <c r="A172" s="138" t="s">
        <v>584</v>
      </c>
      <c r="B172" s="138"/>
      <c r="C172" s="138"/>
      <c r="D172" s="127">
        <f t="shared" si="2"/>
        <v>0</v>
      </c>
      <c r="E172" s="138"/>
    </row>
    <row r="173" spans="1:5" ht="18.75" customHeight="1">
      <c r="A173" s="140" t="s">
        <v>602</v>
      </c>
      <c r="B173" s="138"/>
      <c r="C173" s="147"/>
      <c r="D173" s="127">
        <f t="shared" si="2"/>
        <v>0</v>
      </c>
      <c r="E173" s="138"/>
    </row>
    <row r="174" spans="1:5" ht="18.75" customHeight="1">
      <c r="A174" s="140" t="s">
        <v>585</v>
      </c>
      <c r="B174" s="138"/>
      <c r="C174" s="138"/>
      <c r="D174" s="127">
        <f t="shared" si="2"/>
        <v>0</v>
      </c>
      <c r="E174" s="138"/>
    </row>
    <row r="175" spans="1:5" ht="18.75" customHeight="1">
      <c r="A175" s="140" t="s">
        <v>652</v>
      </c>
      <c r="B175" s="138"/>
      <c r="C175" s="138"/>
      <c r="D175" s="127">
        <f t="shared" si="2"/>
        <v>0</v>
      </c>
      <c r="E175" s="138"/>
    </row>
    <row r="176" spans="1:5" ht="18.75" customHeight="1">
      <c r="A176" s="143" t="s">
        <v>57</v>
      </c>
      <c r="B176" s="127">
        <f>SUM(B177:B182)</f>
        <v>504</v>
      </c>
      <c r="C176" s="127">
        <f>SUM(C177:C182)</f>
        <v>488</v>
      </c>
      <c r="D176" s="127">
        <f t="shared" si="2"/>
        <v>96.83</v>
      </c>
      <c r="E176" s="138"/>
    </row>
    <row r="177" spans="1:5" ht="18.75" customHeight="1">
      <c r="A177" s="141" t="s">
        <v>580</v>
      </c>
      <c r="B177" s="138">
        <v>479</v>
      </c>
      <c r="C177" s="138">
        <v>208</v>
      </c>
      <c r="D177" s="127">
        <f t="shared" si="2"/>
        <v>43.42</v>
      </c>
      <c r="E177" s="138"/>
    </row>
    <row r="178" spans="1:5" ht="18.75" customHeight="1">
      <c r="A178" s="141" t="s">
        <v>582</v>
      </c>
      <c r="B178" s="138"/>
      <c r="C178" s="138"/>
      <c r="D178" s="127">
        <f t="shared" si="2"/>
        <v>0</v>
      </c>
      <c r="E178" s="138"/>
    </row>
    <row r="179" spans="1:5" ht="18.75" customHeight="1">
      <c r="A179" s="140" t="s">
        <v>584</v>
      </c>
      <c r="B179" s="138"/>
      <c r="C179" s="138"/>
      <c r="D179" s="127">
        <f t="shared" si="2"/>
        <v>0</v>
      </c>
      <c r="E179" s="138"/>
    </row>
    <row r="180" spans="1:5" ht="18.75" customHeight="1">
      <c r="A180" s="140" t="s">
        <v>1637</v>
      </c>
      <c r="B180" s="138"/>
      <c r="C180" s="138">
        <v>260</v>
      </c>
      <c r="D180" s="127">
        <f t="shared" si="2"/>
        <v>0</v>
      </c>
      <c r="E180" s="138"/>
    </row>
    <row r="181" spans="1:5" ht="18.75" customHeight="1">
      <c r="A181" s="141" t="s">
        <v>585</v>
      </c>
      <c r="B181" s="148"/>
      <c r="C181" s="138"/>
      <c r="D181" s="127">
        <f t="shared" si="2"/>
        <v>0</v>
      </c>
      <c r="E181" s="138"/>
    </row>
    <row r="182" spans="1:5" ht="18.75" customHeight="1">
      <c r="A182" s="141" t="s">
        <v>653</v>
      </c>
      <c r="B182" s="148">
        <v>25</v>
      </c>
      <c r="C182" s="138">
        <v>20</v>
      </c>
      <c r="D182" s="127">
        <f t="shared" si="2"/>
        <v>80</v>
      </c>
      <c r="E182" s="138"/>
    </row>
    <row r="183" spans="1:5" ht="18.75" customHeight="1">
      <c r="A183" s="143" t="s">
        <v>58</v>
      </c>
      <c r="B183" s="127">
        <f>SUM(B184:B189)</f>
        <v>961</v>
      </c>
      <c r="C183" s="127">
        <f>SUM(C184:C189)</f>
        <v>936</v>
      </c>
      <c r="D183" s="127">
        <f t="shared" si="2"/>
        <v>97.4</v>
      </c>
      <c r="E183" s="138"/>
    </row>
    <row r="184" spans="1:5" ht="18.75" customHeight="1">
      <c r="A184" s="141" t="s">
        <v>580</v>
      </c>
      <c r="B184" s="148">
        <v>959</v>
      </c>
      <c r="C184" s="138">
        <v>620</v>
      </c>
      <c r="D184" s="127">
        <f t="shared" si="2"/>
        <v>64.650000000000006</v>
      </c>
      <c r="E184" s="138"/>
    </row>
    <row r="185" spans="1:5" ht="18.75" customHeight="1">
      <c r="A185" s="140" t="s">
        <v>582</v>
      </c>
      <c r="B185" s="149"/>
      <c r="C185" s="138"/>
      <c r="D185" s="127">
        <f t="shared" si="2"/>
        <v>0</v>
      </c>
      <c r="E185" s="138"/>
    </row>
    <row r="186" spans="1:5" ht="18.75" customHeight="1">
      <c r="A186" s="140" t="s">
        <v>584</v>
      </c>
      <c r="B186" s="149"/>
      <c r="C186" s="138">
        <v>50</v>
      </c>
      <c r="D186" s="127">
        <f t="shared" si="2"/>
        <v>0</v>
      </c>
      <c r="E186" s="138"/>
    </row>
    <row r="187" spans="1:5" ht="18.75" customHeight="1">
      <c r="A187" s="140" t="s">
        <v>656</v>
      </c>
      <c r="B187" s="149"/>
      <c r="C187" s="138"/>
      <c r="D187" s="127">
        <f t="shared" si="2"/>
        <v>0</v>
      </c>
      <c r="E187" s="138"/>
    </row>
    <row r="188" spans="1:5" ht="18.75" customHeight="1">
      <c r="A188" s="141" t="s">
        <v>585</v>
      </c>
      <c r="B188" s="149">
        <v>1</v>
      </c>
      <c r="C188" s="138"/>
      <c r="D188" s="127">
        <f t="shared" si="2"/>
        <v>0</v>
      </c>
      <c r="E188" s="138"/>
    </row>
    <row r="189" spans="1:5" ht="18.75" customHeight="1">
      <c r="A189" s="141" t="s">
        <v>657</v>
      </c>
      <c r="B189" s="149">
        <v>1</v>
      </c>
      <c r="C189" s="138">
        <v>266</v>
      </c>
      <c r="D189" s="127">
        <f t="shared" si="2"/>
        <v>26600</v>
      </c>
      <c r="E189" s="138"/>
    </row>
    <row r="190" spans="1:5" ht="18.75" customHeight="1">
      <c r="A190" s="143" t="s">
        <v>59</v>
      </c>
      <c r="B190" s="127">
        <f>SUM(B191:B196)</f>
        <v>542</v>
      </c>
      <c r="C190" s="127">
        <f>SUM(C191:C196)</f>
        <v>537</v>
      </c>
      <c r="D190" s="127">
        <f t="shared" si="2"/>
        <v>99.08</v>
      </c>
      <c r="E190" s="138"/>
    </row>
    <row r="191" spans="1:5" ht="18.75" customHeight="1">
      <c r="A191" s="140" t="s">
        <v>580</v>
      </c>
      <c r="B191" s="335">
        <v>330</v>
      </c>
      <c r="C191" s="138">
        <v>489</v>
      </c>
      <c r="D191" s="127">
        <f t="shared" si="2"/>
        <v>148.18</v>
      </c>
      <c r="E191" s="138"/>
    </row>
    <row r="192" spans="1:5" ht="18.75" customHeight="1">
      <c r="A192" s="140" t="s">
        <v>582</v>
      </c>
      <c r="B192" s="335">
        <v>105</v>
      </c>
      <c r="C192" s="138"/>
      <c r="D192" s="127">
        <f t="shared" si="2"/>
        <v>0</v>
      </c>
      <c r="E192" s="138"/>
    </row>
    <row r="193" spans="1:5" ht="18.75" customHeight="1">
      <c r="A193" s="140" t="s">
        <v>584</v>
      </c>
      <c r="B193" s="335">
        <v>0</v>
      </c>
      <c r="C193" s="138"/>
      <c r="D193" s="127">
        <f t="shared" si="2"/>
        <v>0</v>
      </c>
      <c r="E193" s="138"/>
    </row>
    <row r="194" spans="1:5" ht="18.75" customHeight="1">
      <c r="A194" s="140" t="s">
        <v>1638</v>
      </c>
      <c r="B194" s="335">
        <v>0</v>
      </c>
      <c r="C194" s="138"/>
      <c r="D194" s="127">
        <f t="shared" si="2"/>
        <v>0</v>
      </c>
      <c r="E194" s="138"/>
    </row>
    <row r="195" spans="1:5" ht="18.75" customHeight="1">
      <c r="A195" s="140" t="s">
        <v>1639</v>
      </c>
      <c r="B195" s="335">
        <v>0</v>
      </c>
      <c r="C195" s="138"/>
      <c r="D195" s="127">
        <f t="shared" si="2"/>
        <v>0</v>
      </c>
      <c r="E195" s="138"/>
    </row>
    <row r="196" spans="1:5" ht="18.75" customHeight="1">
      <c r="A196" s="141" t="s">
        <v>1640</v>
      </c>
      <c r="B196" s="335">
        <v>107</v>
      </c>
      <c r="C196" s="138">
        <v>48</v>
      </c>
      <c r="D196" s="127">
        <f t="shared" si="2"/>
        <v>44.86</v>
      </c>
      <c r="E196" s="138"/>
    </row>
    <row r="197" spans="1:5" ht="18.75" customHeight="1">
      <c r="A197" s="143" t="s">
        <v>60</v>
      </c>
      <c r="B197" s="127">
        <f>SUM(B198:B203)</f>
        <v>222</v>
      </c>
      <c r="C197" s="127">
        <f>SUM(C198:C203)</f>
        <v>212</v>
      </c>
      <c r="D197" s="127">
        <f t="shared" si="2"/>
        <v>95.5</v>
      </c>
      <c r="E197" s="138"/>
    </row>
    <row r="198" spans="1:5" ht="18.75" customHeight="1">
      <c r="A198" s="138" t="s">
        <v>580</v>
      </c>
      <c r="B198" s="138">
        <v>222</v>
      </c>
      <c r="C198" s="138">
        <v>212</v>
      </c>
      <c r="D198" s="127">
        <f t="shared" ref="D198:D262" si="3">ROUND(IF(B198=0,0,C198/B198*100),2)</f>
        <v>95.5</v>
      </c>
      <c r="E198" s="138"/>
    </row>
    <row r="199" spans="1:5" ht="18.75" customHeight="1">
      <c r="A199" s="140" t="s">
        <v>582</v>
      </c>
      <c r="B199" s="138"/>
      <c r="C199" s="138"/>
      <c r="D199" s="127">
        <f t="shared" si="3"/>
        <v>0</v>
      </c>
      <c r="E199" s="138"/>
    </row>
    <row r="200" spans="1:5" ht="18.75" customHeight="1">
      <c r="A200" s="140" t="s">
        <v>584</v>
      </c>
      <c r="B200" s="138"/>
      <c r="C200" s="138"/>
      <c r="D200" s="127">
        <f t="shared" si="3"/>
        <v>0</v>
      </c>
      <c r="E200" s="138"/>
    </row>
    <row r="201" spans="1:5" ht="18.75" customHeight="1">
      <c r="A201" s="140" t="s">
        <v>1641</v>
      </c>
      <c r="B201" s="138"/>
      <c r="C201" s="138"/>
      <c r="D201" s="127"/>
      <c r="E201" s="138"/>
    </row>
    <row r="202" spans="1:5" ht="18.75" customHeight="1">
      <c r="A202" s="140" t="s">
        <v>585</v>
      </c>
      <c r="B202" s="138"/>
      <c r="C202" s="138"/>
      <c r="D202" s="127">
        <f t="shared" si="3"/>
        <v>0</v>
      </c>
      <c r="E202" s="138"/>
    </row>
    <row r="203" spans="1:5" ht="18.75" customHeight="1">
      <c r="A203" s="141" t="s">
        <v>659</v>
      </c>
      <c r="B203" s="138"/>
      <c r="C203" s="138"/>
      <c r="D203" s="127">
        <f t="shared" si="3"/>
        <v>0</v>
      </c>
      <c r="E203" s="138"/>
    </row>
    <row r="204" spans="1:5" ht="18.75" customHeight="1">
      <c r="A204" s="143" t="s">
        <v>61</v>
      </c>
      <c r="B204" s="127">
        <f>SUM(B205:B211)</f>
        <v>119</v>
      </c>
      <c r="C204" s="127">
        <f>SUM(C205:C211)</f>
        <v>107</v>
      </c>
      <c r="D204" s="127">
        <f t="shared" si="3"/>
        <v>89.92</v>
      </c>
      <c r="E204" s="138"/>
    </row>
    <row r="205" spans="1:5" ht="18.75" customHeight="1">
      <c r="A205" s="141" t="s">
        <v>580</v>
      </c>
      <c r="B205" s="138">
        <v>117</v>
      </c>
      <c r="C205" s="138">
        <v>105</v>
      </c>
      <c r="D205" s="127">
        <f t="shared" si="3"/>
        <v>89.74</v>
      </c>
      <c r="E205" s="138"/>
    </row>
    <row r="206" spans="1:5" ht="18.75" customHeight="1">
      <c r="A206" s="140" t="s">
        <v>582</v>
      </c>
      <c r="B206" s="138"/>
      <c r="C206" s="138"/>
      <c r="D206" s="127">
        <f t="shared" si="3"/>
        <v>0</v>
      </c>
      <c r="E206" s="138"/>
    </row>
    <row r="207" spans="1:5" ht="18.75" customHeight="1">
      <c r="A207" s="140" t="s">
        <v>584</v>
      </c>
      <c r="B207" s="138"/>
      <c r="C207" s="138"/>
      <c r="D207" s="127">
        <f t="shared" si="3"/>
        <v>0</v>
      </c>
      <c r="E207" s="138"/>
    </row>
    <row r="208" spans="1:5" ht="18.75" customHeight="1">
      <c r="A208" s="140" t="s">
        <v>1642</v>
      </c>
      <c r="B208" s="138">
        <v>2</v>
      </c>
      <c r="C208" s="138">
        <v>2</v>
      </c>
      <c r="D208" s="127">
        <f t="shared" si="3"/>
        <v>100</v>
      </c>
      <c r="E208" s="138"/>
    </row>
    <row r="209" spans="1:5" ht="18.75" customHeight="1">
      <c r="A209" s="140" t="s">
        <v>1643</v>
      </c>
      <c r="B209" s="138"/>
      <c r="C209" s="138"/>
      <c r="D209" s="127">
        <f t="shared" si="3"/>
        <v>0</v>
      </c>
      <c r="E209" s="138"/>
    </row>
    <row r="210" spans="1:5" ht="18.75" customHeight="1">
      <c r="A210" s="140" t="s">
        <v>585</v>
      </c>
      <c r="B210" s="147"/>
      <c r="C210" s="147"/>
      <c r="D210" s="127">
        <f t="shared" si="3"/>
        <v>0</v>
      </c>
      <c r="E210" s="147"/>
    </row>
    <row r="211" spans="1:5" ht="18.75" customHeight="1">
      <c r="A211" s="141" t="s">
        <v>666</v>
      </c>
      <c r="B211" s="138"/>
      <c r="C211" s="138"/>
      <c r="D211" s="127">
        <f t="shared" si="3"/>
        <v>0</v>
      </c>
      <c r="E211" s="147"/>
    </row>
    <row r="212" spans="1:5" ht="18.75" customHeight="1">
      <c r="A212" s="143" t="s">
        <v>62</v>
      </c>
      <c r="B212" s="150">
        <f>SUM(B213:B217)</f>
        <v>0</v>
      </c>
      <c r="C212" s="150">
        <f>SUM(C213:C217)</f>
        <v>0</v>
      </c>
      <c r="D212" s="127">
        <f t="shared" si="3"/>
        <v>0</v>
      </c>
      <c r="E212" s="147"/>
    </row>
    <row r="213" spans="1:5" ht="18.75" customHeight="1">
      <c r="A213" s="141" t="s">
        <v>580</v>
      </c>
      <c r="B213" s="138"/>
      <c r="C213" s="138"/>
      <c r="D213" s="127">
        <f t="shared" si="3"/>
        <v>0</v>
      </c>
      <c r="E213" s="138"/>
    </row>
    <row r="214" spans="1:5" ht="18.75" customHeight="1">
      <c r="A214" s="138" t="s">
        <v>582</v>
      </c>
      <c r="B214" s="138"/>
      <c r="C214" s="138"/>
      <c r="D214" s="127">
        <f t="shared" si="3"/>
        <v>0</v>
      </c>
      <c r="E214" s="138"/>
    </row>
    <row r="215" spans="1:5" ht="18.75" customHeight="1">
      <c r="A215" s="140" t="s">
        <v>584</v>
      </c>
      <c r="B215" s="138"/>
      <c r="C215" s="148"/>
      <c r="D215" s="127">
        <f t="shared" si="3"/>
        <v>0</v>
      </c>
      <c r="E215" s="138"/>
    </row>
    <row r="216" spans="1:5" ht="18.75" customHeight="1">
      <c r="A216" s="140" t="s">
        <v>585</v>
      </c>
      <c r="B216" s="138"/>
      <c r="C216" s="148"/>
      <c r="D216" s="127">
        <f t="shared" si="3"/>
        <v>0</v>
      </c>
      <c r="E216" s="138"/>
    </row>
    <row r="217" spans="1:5" ht="18.75" customHeight="1">
      <c r="A217" s="140" t="s">
        <v>668</v>
      </c>
      <c r="B217" s="138"/>
      <c r="C217" s="148"/>
      <c r="D217" s="127">
        <f t="shared" si="3"/>
        <v>0</v>
      </c>
      <c r="E217" s="138"/>
    </row>
    <row r="218" spans="1:5" ht="18.75" customHeight="1">
      <c r="A218" s="143" t="s">
        <v>63</v>
      </c>
      <c r="B218" s="151">
        <f>SUM(B219:B223)</f>
        <v>0</v>
      </c>
      <c r="C218" s="151">
        <f>SUM(C219:C223)</f>
        <v>0</v>
      </c>
      <c r="D218" s="127">
        <f t="shared" si="3"/>
        <v>0</v>
      </c>
      <c r="E218" s="138"/>
    </row>
    <row r="219" spans="1:5" ht="18.75" customHeight="1">
      <c r="A219" s="141" t="s">
        <v>580</v>
      </c>
      <c r="B219" s="138"/>
      <c r="C219" s="149"/>
      <c r="D219" s="127">
        <f t="shared" si="3"/>
        <v>0</v>
      </c>
      <c r="E219" s="138"/>
    </row>
    <row r="220" spans="1:5" ht="18.75" customHeight="1">
      <c r="A220" s="141" t="s">
        <v>582</v>
      </c>
      <c r="B220" s="138"/>
      <c r="C220" s="149"/>
      <c r="D220" s="127">
        <f t="shared" si="3"/>
        <v>0</v>
      </c>
      <c r="E220" s="138"/>
    </row>
    <row r="221" spans="1:5" ht="18.75" customHeight="1">
      <c r="A221" s="140" t="s">
        <v>584</v>
      </c>
      <c r="B221" s="138"/>
      <c r="C221" s="149"/>
      <c r="D221" s="127">
        <f t="shared" si="3"/>
        <v>0</v>
      </c>
      <c r="E221" s="138"/>
    </row>
    <row r="222" spans="1:5" ht="18.75" customHeight="1">
      <c r="A222" s="140" t="s">
        <v>585</v>
      </c>
      <c r="B222" s="138"/>
      <c r="C222" s="149"/>
      <c r="D222" s="127">
        <f t="shared" si="3"/>
        <v>0</v>
      </c>
      <c r="E222" s="138"/>
    </row>
    <row r="223" spans="1:5" ht="18.75" customHeight="1">
      <c r="A223" s="140" t="s">
        <v>669</v>
      </c>
      <c r="B223" s="138"/>
      <c r="C223" s="149"/>
      <c r="D223" s="127">
        <f t="shared" si="3"/>
        <v>0</v>
      </c>
      <c r="E223" s="138"/>
    </row>
    <row r="224" spans="1:5" ht="18.75" customHeight="1">
      <c r="A224" s="139" t="s">
        <v>1644</v>
      </c>
      <c r="B224" s="152">
        <f>SUM(B225:B230)</f>
        <v>0</v>
      </c>
      <c r="C224" s="152">
        <f>SUM(C225:C230)</f>
        <v>0</v>
      </c>
      <c r="D224" s="127">
        <f t="shared" si="3"/>
        <v>0</v>
      </c>
      <c r="E224" s="138"/>
    </row>
    <row r="225" spans="1:5" ht="18.75" customHeight="1">
      <c r="A225" s="140" t="s">
        <v>1645</v>
      </c>
      <c r="B225" s="149"/>
      <c r="C225" s="149"/>
      <c r="D225" s="127">
        <f t="shared" si="3"/>
        <v>0</v>
      </c>
      <c r="E225" s="138"/>
    </row>
    <row r="226" spans="1:5" ht="18.75" customHeight="1">
      <c r="A226" s="140" t="s">
        <v>1646</v>
      </c>
      <c r="B226" s="149"/>
      <c r="C226" s="149"/>
      <c r="D226" s="127">
        <f t="shared" si="3"/>
        <v>0</v>
      </c>
      <c r="E226" s="138"/>
    </row>
    <row r="227" spans="1:5" ht="18.75" customHeight="1">
      <c r="A227" s="140" t="s">
        <v>1647</v>
      </c>
      <c r="B227" s="148"/>
      <c r="C227" s="148"/>
      <c r="D227" s="127">
        <f t="shared" si="3"/>
        <v>0</v>
      </c>
      <c r="E227" s="138"/>
    </row>
    <row r="228" spans="1:5" ht="18.75" customHeight="1">
      <c r="A228" s="140" t="s">
        <v>1648</v>
      </c>
      <c r="B228" s="148"/>
      <c r="C228" s="148"/>
      <c r="D228" s="127"/>
      <c r="E228" s="138"/>
    </row>
    <row r="229" spans="1:5" ht="18.75" customHeight="1">
      <c r="A229" s="140" t="s">
        <v>1639</v>
      </c>
      <c r="B229" s="148"/>
      <c r="C229" s="148"/>
      <c r="D229" s="127">
        <f t="shared" si="3"/>
        <v>0</v>
      </c>
      <c r="E229" s="138"/>
    </row>
    <row r="230" spans="1:5" ht="18.75" customHeight="1">
      <c r="A230" s="140" t="s">
        <v>1649</v>
      </c>
      <c r="B230" s="148"/>
      <c r="C230" s="148"/>
      <c r="D230" s="127">
        <f t="shared" si="3"/>
        <v>0</v>
      </c>
      <c r="E230" s="138"/>
    </row>
    <row r="231" spans="1:5" ht="18.75" customHeight="1">
      <c r="A231" s="139" t="s">
        <v>1650</v>
      </c>
      <c r="B231" s="151">
        <f>SUM(B232:B245)</f>
        <v>1202</v>
      </c>
      <c r="C231" s="151">
        <f>SUM(C232:C245)</f>
        <v>1164</v>
      </c>
      <c r="D231" s="127">
        <f t="shared" si="3"/>
        <v>96.84</v>
      </c>
      <c r="E231" s="138"/>
    </row>
    <row r="232" spans="1:5" ht="18.75" customHeight="1">
      <c r="A232" s="140" t="s">
        <v>1645</v>
      </c>
      <c r="B232" s="138">
        <v>1201</v>
      </c>
      <c r="C232" s="138">
        <v>1054</v>
      </c>
      <c r="D232" s="127">
        <f t="shared" si="3"/>
        <v>87.76</v>
      </c>
      <c r="E232" s="138"/>
    </row>
    <row r="233" spans="1:5" ht="18.75" customHeight="1">
      <c r="A233" s="140" t="s">
        <v>1646</v>
      </c>
      <c r="B233" s="138"/>
      <c r="C233" s="138"/>
      <c r="D233" s="127">
        <f t="shared" si="3"/>
        <v>0</v>
      </c>
      <c r="E233" s="138"/>
    </row>
    <row r="234" spans="1:5" ht="18.75" customHeight="1">
      <c r="A234" s="140" t="s">
        <v>1647</v>
      </c>
      <c r="B234" s="138"/>
      <c r="C234" s="138"/>
      <c r="D234" s="127">
        <f t="shared" si="3"/>
        <v>0</v>
      </c>
      <c r="E234" s="138"/>
    </row>
    <row r="235" spans="1:5" ht="18.75" customHeight="1">
      <c r="A235" s="140" t="s">
        <v>1651</v>
      </c>
      <c r="B235" s="138"/>
      <c r="C235" s="138"/>
      <c r="D235" s="127">
        <f t="shared" si="3"/>
        <v>0</v>
      </c>
      <c r="E235" s="138"/>
    </row>
    <row r="236" spans="1:5" ht="18.75" customHeight="1">
      <c r="A236" s="140" t="s">
        <v>1652</v>
      </c>
      <c r="B236" s="138"/>
      <c r="C236" s="138"/>
      <c r="D236" s="127">
        <f t="shared" si="3"/>
        <v>0</v>
      </c>
      <c r="E236" s="138"/>
    </row>
    <row r="237" spans="1:5" ht="18.75" customHeight="1">
      <c r="A237" s="140" t="s">
        <v>1653</v>
      </c>
      <c r="B237" s="138"/>
      <c r="C237" s="138"/>
      <c r="D237" s="127">
        <f t="shared" si="3"/>
        <v>0</v>
      </c>
      <c r="E237" s="138"/>
    </row>
    <row r="238" spans="1:5" ht="18.75" customHeight="1">
      <c r="A238" s="140" t="s">
        <v>1654</v>
      </c>
      <c r="B238" s="138"/>
      <c r="C238" s="138"/>
      <c r="D238" s="127">
        <f t="shared" si="3"/>
        <v>0</v>
      </c>
      <c r="E238" s="138"/>
    </row>
    <row r="239" spans="1:5" ht="18.75" customHeight="1">
      <c r="A239" s="140" t="s">
        <v>1655</v>
      </c>
      <c r="B239" s="138"/>
      <c r="C239" s="138">
        <v>50</v>
      </c>
      <c r="D239" s="127">
        <f t="shared" si="3"/>
        <v>0</v>
      </c>
      <c r="E239" s="138"/>
    </row>
    <row r="240" spans="1:5" ht="18.75" customHeight="1">
      <c r="A240" s="140" t="s">
        <v>1656</v>
      </c>
      <c r="B240" s="138"/>
      <c r="C240" s="138"/>
      <c r="D240" s="127">
        <f t="shared" si="3"/>
        <v>0</v>
      </c>
      <c r="E240" s="138"/>
    </row>
    <row r="241" spans="1:5" ht="18.75" customHeight="1">
      <c r="A241" s="140" t="s">
        <v>1657</v>
      </c>
      <c r="B241" s="138"/>
      <c r="C241" s="138"/>
      <c r="D241" s="127">
        <f t="shared" si="3"/>
        <v>0</v>
      </c>
      <c r="E241" s="138"/>
    </row>
    <row r="242" spans="1:5" ht="18.75" customHeight="1">
      <c r="A242" s="140" t="s">
        <v>1658</v>
      </c>
      <c r="B242" s="138"/>
      <c r="C242" s="138">
        <v>30</v>
      </c>
      <c r="D242" s="127">
        <f>ROUND(IF(B242=0,0,C242/B242*100),2)</f>
        <v>0</v>
      </c>
      <c r="E242" s="138"/>
    </row>
    <row r="243" spans="1:5" ht="18.75" customHeight="1">
      <c r="A243" s="140" t="s">
        <v>1659</v>
      </c>
      <c r="B243" s="138"/>
      <c r="C243" s="138">
        <v>30</v>
      </c>
      <c r="D243" s="127"/>
      <c r="E243" s="138"/>
    </row>
    <row r="244" spans="1:5" ht="18.75" customHeight="1">
      <c r="A244" s="140" t="s">
        <v>1639</v>
      </c>
      <c r="B244" s="138"/>
      <c r="C244" s="138"/>
      <c r="D244" s="127">
        <f t="shared" si="3"/>
        <v>0</v>
      </c>
      <c r="E244" s="138"/>
    </row>
    <row r="245" spans="1:5" ht="18.75" customHeight="1">
      <c r="A245" s="140" t="s">
        <v>1660</v>
      </c>
      <c r="B245" s="138">
        <v>1</v>
      </c>
      <c r="C245" s="138"/>
      <c r="D245" s="127">
        <f t="shared" si="3"/>
        <v>0</v>
      </c>
      <c r="E245" s="138"/>
    </row>
    <row r="246" spans="1:5" ht="18.75" customHeight="1">
      <c r="A246" s="143" t="s">
        <v>1068</v>
      </c>
      <c r="B246" s="127">
        <f>SUM(B247:B248)</f>
        <v>20</v>
      </c>
      <c r="C246" s="127">
        <f>SUM(C247:C248)</f>
        <v>0</v>
      </c>
      <c r="D246" s="127">
        <f t="shared" si="3"/>
        <v>0</v>
      </c>
      <c r="E246" s="138"/>
    </row>
    <row r="247" spans="1:5" ht="18.75" customHeight="1">
      <c r="A247" s="141" t="s">
        <v>670</v>
      </c>
      <c r="B247" s="138">
        <v>20</v>
      </c>
      <c r="C247" s="138"/>
      <c r="D247" s="127">
        <f t="shared" si="3"/>
        <v>0</v>
      </c>
      <c r="E247" s="138"/>
    </row>
    <row r="248" spans="1:5" ht="18.75" customHeight="1">
      <c r="A248" s="141" t="s">
        <v>1661</v>
      </c>
      <c r="B248" s="138"/>
      <c r="C248" s="138"/>
      <c r="D248" s="127">
        <f t="shared" si="3"/>
        <v>0</v>
      </c>
      <c r="E248" s="138"/>
    </row>
    <row r="249" spans="1:5" ht="18.75" customHeight="1">
      <c r="A249" s="127" t="s">
        <v>64</v>
      </c>
      <c r="B249" s="127">
        <f>SUM(B250:B252)</f>
        <v>0</v>
      </c>
      <c r="C249" s="127">
        <f>SUM(C250:C252)</f>
        <v>0</v>
      </c>
      <c r="D249" s="127">
        <f t="shared" si="3"/>
        <v>0</v>
      </c>
      <c r="E249" s="138"/>
    </row>
    <row r="250" spans="1:5" ht="18.75" customHeight="1">
      <c r="A250" s="140" t="s">
        <v>65</v>
      </c>
      <c r="B250" s="138"/>
      <c r="C250" s="138"/>
      <c r="D250" s="127">
        <f t="shared" si="3"/>
        <v>0</v>
      </c>
      <c r="E250" s="138"/>
    </row>
    <row r="251" spans="1:5" ht="18.75" customHeight="1">
      <c r="A251" s="140" t="s">
        <v>1662</v>
      </c>
      <c r="B251" s="138"/>
      <c r="C251" s="138"/>
      <c r="D251" s="127"/>
      <c r="E251" s="138"/>
    </row>
    <row r="252" spans="1:5" ht="18.75" customHeight="1">
      <c r="A252" s="140" t="s">
        <v>66</v>
      </c>
      <c r="B252" s="138"/>
      <c r="C252" s="138"/>
      <c r="D252" s="127">
        <f t="shared" si="3"/>
        <v>0</v>
      </c>
      <c r="E252" s="138"/>
    </row>
    <row r="253" spans="1:5" ht="18.75" customHeight="1">
      <c r="A253" s="127" t="s">
        <v>67</v>
      </c>
      <c r="B253" s="127">
        <f>B254+B264</f>
        <v>0</v>
      </c>
      <c r="C253" s="127">
        <f>C254+C264</f>
        <v>0</v>
      </c>
      <c r="D253" s="127">
        <f t="shared" si="3"/>
        <v>0</v>
      </c>
      <c r="E253" s="138"/>
    </row>
    <row r="254" spans="1:5" ht="18.75" customHeight="1">
      <c r="A254" s="143" t="s">
        <v>68</v>
      </c>
      <c r="B254" s="127">
        <f>SUM(B255:B263)</f>
        <v>0</v>
      </c>
      <c r="C254" s="127">
        <f>SUM(C255:C263)</f>
        <v>0</v>
      </c>
      <c r="D254" s="127">
        <f t="shared" si="3"/>
        <v>0</v>
      </c>
      <c r="E254" s="138"/>
    </row>
    <row r="255" spans="1:5" ht="18.75" customHeight="1">
      <c r="A255" s="141" t="s">
        <v>658</v>
      </c>
      <c r="B255" s="138"/>
      <c r="C255" s="138"/>
      <c r="D255" s="127">
        <f t="shared" si="3"/>
        <v>0</v>
      </c>
      <c r="E255" s="138"/>
    </row>
    <row r="256" spans="1:5" ht="18.75" customHeight="1">
      <c r="A256" s="140" t="s">
        <v>660</v>
      </c>
      <c r="B256" s="138"/>
      <c r="C256" s="138"/>
      <c r="D256" s="127">
        <f t="shared" si="3"/>
        <v>0</v>
      </c>
      <c r="E256" s="138"/>
    </row>
    <row r="257" spans="1:5" ht="18.75" customHeight="1">
      <c r="A257" s="140" t="s">
        <v>661</v>
      </c>
      <c r="B257" s="138"/>
      <c r="C257" s="138"/>
      <c r="D257" s="127">
        <f t="shared" si="3"/>
        <v>0</v>
      </c>
      <c r="E257" s="138"/>
    </row>
    <row r="258" spans="1:5" ht="18.75" customHeight="1">
      <c r="A258" s="140" t="s">
        <v>662</v>
      </c>
      <c r="B258" s="138"/>
      <c r="C258" s="138"/>
      <c r="D258" s="127">
        <f t="shared" si="3"/>
        <v>0</v>
      </c>
      <c r="E258" s="138"/>
    </row>
    <row r="259" spans="1:5" ht="18.75" customHeight="1">
      <c r="A259" s="141" t="s">
        <v>663</v>
      </c>
      <c r="B259" s="138"/>
      <c r="C259" s="138"/>
      <c r="D259" s="127">
        <f t="shared" si="3"/>
        <v>0</v>
      </c>
      <c r="E259" s="138"/>
    </row>
    <row r="260" spans="1:5" ht="18.75" customHeight="1">
      <c r="A260" s="141" t="s">
        <v>664</v>
      </c>
      <c r="B260" s="138"/>
      <c r="C260" s="138"/>
      <c r="D260" s="127">
        <f t="shared" si="3"/>
        <v>0</v>
      </c>
      <c r="E260" s="138"/>
    </row>
    <row r="261" spans="1:5" ht="18.75" customHeight="1">
      <c r="A261" s="141" t="s">
        <v>665</v>
      </c>
      <c r="B261" s="138"/>
      <c r="C261" s="138"/>
      <c r="D261" s="127">
        <f t="shared" si="3"/>
        <v>0</v>
      </c>
      <c r="E261" s="138"/>
    </row>
    <row r="262" spans="1:5" ht="18.75" customHeight="1">
      <c r="A262" s="141" t="s">
        <v>1663</v>
      </c>
      <c r="B262" s="138"/>
      <c r="C262" s="138"/>
      <c r="D262" s="127">
        <f t="shared" si="3"/>
        <v>0</v>
      </c>
      <c r="E262" s="138"/>
    </row>
    <row r="263" spans="1:5" ht="18.75" customHeight="1">
      <c r="A263" s="141" t="s">
        <v>667</v>
      </c>
      <c r="B263" s="138"/>
      <c r="C263" s="138"/>
      <c r="D263" s="127">
        <f t="shared" ref="D263:D328" si="4">ROUND(IF(B263=0,0,C263/B263*100),2)</f>
        <v>0</v>
      </c>
      <c r="E263" s="138"/>
    </row>
    <row r="264" spans="1:5" ht="18.75" customHeight="1">
      <c r="A264" s="143" t="s">
        <v>69</v>
      </c>
      <c r="B264" s="127"/>
      <c r="C264" s="127"/>
      <c r="D264" s="127">
        <f t="shared" si="4"/>
        <v>0</v>
      </c>
      <c r="E264" s="138"/>
    </row>
    <row r="265" spans="1:5" ht="18.75" customHeight="1">
      <c r="A265" s="127" t="s">
        <v>70</v>
      </c>
      <c r="B265" s="127">
        <f>B266+B269+B280+B287+B295+B304+B320+B330+B340+B348+B354</f>
        <v>11370</v>
      </c>
      <c r="C265" s="127">
        <f>C266+C269+C280+C287+C295+C304+C320+C330+C340+C348+C354</f>
        <v>11098</v>
      </c>
      <c r="D265" s="127">
        <f t="shared" si="4"/>
        <v>97.61</v>
      </c>
      <c r="E265" s="138"/>
    </row>
    <row r="266" spans="1:5" ht="18.75" customHeight="1">
      <c r="A266" s="139" t="s">
        <v>1664</v>
      </c>
      <c r="B266" s="127">
        <f>SUM(B267:B268)</f>
        <v>43</v>
      </c>
      <c r="C266" s="127">
        <f>SUM(C267:C268)</f>
        <v>67</v>
      </c>
      <c r="D266" s="127">
        <f t="shared" si="4"/>
        <v>155.81</v>
      </c>
      <c r="E266" s="138"/>
    </row>
    <row r="267" spans="1:5" ht="18.75" customHeight="1">
      <c r="A267" s="140" t="s">
        <v>1665</v>
      </c>
      <c r="B267" s="138">
        <v>43</v>
      </c>
      <c r="C267" s="138">
        <v>67</v>
      </c>
      <c r="D267" s="127">
        <f t="shared" si="4"/>
        <v>155.81</v>
      </c>
      <c r="E267" s="138"/>
    </row>
    <row r="268" spans="1:5" ht="18.75" customHeight="1">
      <c r="A268" s="141" t="s">
        <v>1666</v>
      </c>
      <c r="B268" s="138"/>
      <c r="C268" s="138"/>
      <c r="D268" s="127">
        <f t="shared" si="4"/>
        <v>0</v>
      </c>
      <c r="E268" s="138"/>
    </row>
    <row r="269" spans="1:5" ht="18.75" customHeight="1">
      <c r="A269" s="143" t="s">
        <v>71</v>
      </c>
      <c r="B269" s="127">
        <f>SUM(B270:B279)</f>
        <v>7542</v>
      </c>
      <c r="C269" s="127">
        <f>SUM(C270:C279)</f>
        <v>7561</v>
      </c>
      <c r="D269" s="127">
        <f t="shared" si="4"/>
        <v>100.25</v>
      </c>
      <c r="E269" s="138"/>
    </row>
    <row r="270" spans="1:5" ht="18.75" customHeight="1">
      <c r="A270" s="141" t="s">
        <v>1645</v>
      </c>
      <c r="B270" s="335">
        <v>7477</v>
      </c>
      <c r="C270" s="138">
        <v>7511</v>
      </c>
      <c r="D270" s="127">
        <f t="shared" si="4"/>
        <v>100.45</v>
      </c>
      <c r="E270" s="138"/>
    </row>
    <row r="271" spans="1:5" ht="18.75" customHeight="1">
      <c r="A271" s="141" t="s">
        <v>1646</v>
      </c>
      <c r="B271" s="335">
        <v>20</v>
      </c>
      <c r="C271" s="138"/>
      <c r="D271" s="127">
        <f t="shared" si="4"/>
        <v>0</v>
      </c>
      <c r="E271" s="138"/>
    </row>
    <row r="272" spans="1:5" ht="18.75" customHeight="1">
      <c r="A272" s="141" t="s">
        <v>1647</v>
      </c>
      <c r="B272" s="335">
        <v>0</v>
      </c>
      <c r="C272" s="138"/>
      <c r="D272" s="127">
        <f t="shared" si="4"/>
        <v>0</v>
      </c>
      <c r="E272" s="138"/>
    </row>
    <row r="273" spans="1:5" ht="18.75" customHeight="1">
      <c r="A273" s="141" t="s">
        <v>1653</v>
      </c>
      <c r="B273" s="335">
        <v>0</v>
      </c>
      <c r="C273" s="138"/>
      <c r="D273" s="127">
        <f t="shared" si="4"/>
        <v>0</v>
      </c>
      <c r="E273" s="138"/>
    </row>
    <row r="274" spans="1:5" ht="18.75" customHeight="1">
      <c r="A274" s="141" t="s">
        <v>1667</v>
      </c>
      <c r="B274" s="335">
        <v>22</v>
      </c>
      <c r="C274" s="138">
        <v>20</v>
      </c>
      <c r="D274" s="127">
        <f t="shared" si="4"/>
        <v>90.91</v>
      </c>
      <c r="E274" s="138"/>
    </row>
    <row r="275" spans="1:5" ht="18.75" customHeight="1">
      <c r="A275" s="141" t="s">
        <v>1668</v>
      </c>
      <c r="B275" s="335">
        <v>0</v>
      </c>
      <c r="C275" s="138"/>
      <c r="D275" s="127">
        <f t="shared" si="4"/>
        <v>0</v>
      </c>
      <c r="E275" s="138"/>
    </row>
    <row r="276" spans="1:5" ht="18.75" customHeight="1">
      <c r="A276" s="141" t="s">
        <v>1669</v>
      </c>
      <c r="B276" s="335">
        <v>0</v>
      </c>
      <c r="C276" s="138"/>
      <c r="D276" s="127"/>
      <c r="E276" s="138"/>
    </row>
    <row r="277" spans="1:5" ht="18.75" customHeight="1">
      <c r="A277" s="141" t="s">
        <v>1670</v>
      </c>
      <c r="B277" s="335"/>
      <c r="C277" s="138"/>
      <c r="D277" s="127"/>
      <c r="E277" s="138"/>
    </row>
    <row r="278" spans="1:5" ht="18.75" customHeight="1">
      <c r="A278" s="141" t="s">
        <v>1639</v>
      </c>
      <c r="B278" s="138"/>
      <c r="C278" s="138"/>
      <c r="D278" s="127">
        <f t="shared" si="4"/>
        <v>0</v>
      </c>
      <c r="E278" s="138"/>
    </row>
    <row r="279" spans="1:5" ht="18.75" customHeight="1">
      <c r="A279" s="141" t="s">
        <v>1671</v>
      </c>
      <c r="B279" s="335">
        <v>23</v>
      </c>
      <c r="C279" s="138">
        <v>30</v>
      </c>
      <c r="D279" s="127">
        <f t="shared" si="4"/>
        <v>130.43</v>
      </c>
      <c r="E279" s="138"/>
    </row>
    <row r="280" spans="1:5" ht="18.75" customHeight="1">
      <c r="A280" s="139" t="s">
        <v>72</v>
      </c>
      <c r="B280" s="127">
        <f>SUM(B281:B286)</f>
        <v>0</v>
      </c>
      <c r="C280" s="127">
        <f>SUM(C281:C286)</f>
        <v>0</v>
      </c>
      <c r="D280" s="127">
        <f t="shared" si="4"/>
        <v>0</v>
      </c>
      <c r="E280" s="138"/>
    </row>
    <row r="281" spans="1:5" ht="18.75" customHeight="1">
      <c r="A281" s="140" t="s">
        <v>580</v>
      </c>
      <c r="B281" s="138"/>
      <c r="C281" s="138"/>
      <c r="D281" s="127">
        <f t="shared" si="4"/>
        <v>0</v>
      </c>
      <c r="E281" s="138"/>
    </row>
    <row r="282" spans="1:5" ht="18.75" customHeight="1">
      <c r="A282" s="140" t="s">
        <v>582</v>
      </c>
      <c r="B282" s="138"/>
      <c r="C282" s="138"/>
      <c r="D282" s="127">
        <f t="shared" si="4"/>
        <v>0</v>
      </c>
      <c r="E282" s="138"/>
    </row>
    <row r="283" spans="1:5" ht="18.75" customHeight="1">
      <c r="A283" s="141" t="s">
        <v>584</v>
      </c>
      <c r="B283" s="138"/>
      <c r="C283" s="138"/>
      <c r="D283" s="127">
        <f t="shared" si="4"/>
        <v>0</v>
      </c>
      <c r="E283" s="138"/>
    </row>
    <row r="284" spans="1:5" ht="18.75" customHeight="1">
      <c r="A284" s="141" t="s">
        <v>677</v>
      </c>
      <c r="B284" s="138"/>
      <c r="C284" s="138"/>
      <c r="D284" s="127">
        <f t="shared" si="4"/>
        <v>0</v>
      </c>
      <c r="E284" s="138"/>
    </row>
    <row r="285" spans="1:5" ht="18.75" customHeight="1">
      <c r="A285" s="141" t="s">
        <v>585</v>
      </c>
      <c r="B285" s="138"/>
      <c r="C285" s="138"/>
      <c r="D285" s="127">
        <f t="shared" si="4"/>
        <v>0</v>
      </c>
      <c r="E285" s="138"/>
    </row>
    <row r="286" spans="1:5" ht="18.75" customHeight="1">
      <c r="A286" s="138" t="s">
        <v>680</v>
      </c>
      <c r="B286" s="138"/>
      <c r="C286" s="138"/>
      <c r="D286" s="127">
        <f t="shared" si="4"/>
        <v>0</v>
      </c>
      <c r="E286" s="138"/>
    </row>
    <row r="287" spans="1:5" ht="18.75" customHeight="1">
      <c r="A287" s="144" t="s">
        <v>73</v>
      </c>
      <c r="B287" s="127">
        <f>SUM(B288:B294)</f>
        <v>815</v>
      </c>
      <c r="C287" s="127">
        <f>SUM(C288:C294)</f>
        <v>830</v>
      </c>
      <c r="D287" s="127">
        <f t="shared" si="4"/>
        <v>101.84</v>
      </c>
      <c r="E287" s="138"/>
    </row>
    <row r="288" spans="1:5" ht="18.75" customHeight="1">
      <c r="A288" s="140" t="s">
        <v>580</v>
      </c>
      <c r="B288" s="138">
        <v>814</v>
      </c>
      <c r="C288" s="138">
        <v>822</v>
      </c>
      <c r="D288" s="127">
        <f t="shared" si="4"/>
        <v>100.98</v>
      </c>
      <c r="E288" s="138"/>
    </row>
    <row r="289" spans="1:5" ht="18.75" customHeight="1">
      <c r="A289" s="140" t="s">
        <v>582</v>
      </c>
      <c r="B289" s="138"/>
      <c r="C289" s="138"/>
      <c r="D289" s="127">
        <f t="shared" si="4"/>
        <v>0</v>
      </c>
      <c r="E289" s="138"/>
    </row>
    <row r="290" spans="1:5" ht="18.75" customHeight="1">
      <c r="A290" s="141" t="s">
        <v>584</v>
      </c>
      <c r="B290" s="138"/>
      <c r="C290" s="138"/>
      <c r="D290" s="127">
        <f t="shared" si="4"/>
        <v>0</v>
      </c>
      <c r="E290" s="138"/>
    </row>
    <row r="291" spans="1:5" ht="18.75" customHeight="1">
      <c r="A291" s="141" t="s">
        <v>671</v>
      </c>
      <c r="B291" s="138"/>
      <c r="C291" s="138"/>
      <c r="D291" s="127">
        <f t="shared" si="4"/>
        <v>0</v>
      </c>
      <c r="E291" s="138"/>
    </row>
    <row r="292" spans="1:5" ht="18.75" customHeight="1">
      <c r="A292" s="141" t="s">
        <v>1672</v>
      </c>
      <c r="B292" s="138"/>
      <c r="C292" s="138"/>
      <c r="D292" s="127">
        <f t="shared" si="4"/>
        <v>0</v>
      </c>
      <c r="E292" s="138"/>
    </row>
    <row r="293" spans="1:5" ht="18.75" customHeight="1">
      <c r="A293" s="141" t="s">
        <v>585</v>
      </c>
      <c r="B293" s="138"/>
      <c r="C293" s="138"/>
      <c r="D293" s="127">
        <f t="shared" si="4"/>
        <v>0</v>
      </c>
      <c r="E293" s="138"/>
    </row>
    <row r="294" spans="1:5" ht="18.75" customHeight="1">
      <c r="A294" s="141" t="s">
        <v>672</v>
      </c>
      <c r="B294" s="138">
        <v>1</v>
      </c>
      <c r="C294" s="138">
        <v>8</v>
      </c>
      <c r="D294" s="127">
        <f t="shared" si="4"/>
        <v>800</v>
      </c>
      <c r="E294" s="138"/>
    </row>
    <row r="295" spans="1:5" ht="18.75" customHeight="1">
      <c r="A295" s="127" t="s">
        <v>74</v>
      </c>
      <c r="B295" s="127">
        <f>SUM(B296:B303)</f>
        <v>2485</v>
      </c>
      <c r="C295" s="127">
        <f>SUM(C296:C303)</f>
        <v>2165</v>
      </c>
      <c r="D295" s="127">
        <f t="shared" si="4"/>
        <v>87.12</v>
      </c>
      <c r="E295" s="138"/>
    </row>
    <row r="296" spans="1:5" ht="18.75" customHeight="1">
      <c r="A296" s="140" t="s">
        <v>580</v>
      </c>
      <c r="B296" s="138">
        <v>1995</v>
      </c>
      <c r="C296" s="138">
        <v>1955</v>
      </c>
      <c r="D296" s="127">
        <f t="shared" si="4"/>
        <v>97.99</v>
      </c>
      <c r="E296" s="138"/>
    </row>
    <row r="297" spans="1:5" ht="18.75" customHeight="1">
      <c r="A297" s="140" t="s">
        <v>1646</v>
      </c>
      <c r="B297" s="138"/>
      <c r="C297" s="138"/>
      <c r="D297" s="127">
        <f t="shared" si="4"/>
        <v>0</v>
      </c>
      <c r="E297" s="138"/>
    </row>
    <row r="298" spans="1:5" ht="18.75" customHeight="1">
      <c r="A298" s="140" t="s">
        <v>584</v>
      </c>
      <c r="B298" s="138"/>
      <c r="C298" s="138"/>
      <c r="D298" s="127">
        <f t="shared" si="4"/>
        <v>0</v>
      </c>
      <c r="E298" s="138"/>
    </row>
    <row r="299" spans="1:5" ht="18.75" customHeight="1">
      <c r="A299" s="141" t="s">
        <v>673</v>
      </c>
      <c r="B299" s="138"/>
      <c r="C299" s="138"/>
      <c r="D299" s="127">
        <f t="shared" si="4"/>
        <v>0</v>
      </c>
      <c r="E299" s="138"/>
    </row>
    <row r="300" spans="1:5" ht="18.75" customHeight="1">
      <c r="A300" s="141" t="s">
        <v>674</v>
      </c>
      <c r="B300" s="138"/>
      <c r="C300" s="138"/>
      <c r="D300" s="127">
        <f t="shared" si="4"/>
        <v>0</v>
      </c>
      <c r="E300" s="138"/>
    </row>
    <row r="301" spans="1:5" ht="18.75" customHeight="1">
      <c r="A301" s="141" t="s">
        <v>675</v>
      </c>
      <c r="B301" s="138">
        <v>486</v>
      </c>
      <c r="C301" s="138">
        <v>200</v>
      </c>
      <c r="D301" s="127">
        <f t="shared" si="4"/>
        <v>41.15</v>
      </c>
      <c r="E301" s="138"/>
    </row>
    <row r="302" spans="1:5" ht="18.75" customHeight="1">
      <c r="A302" s="140" t="s">
        <v>585</v>
      </c>
      <c r="B302" s="138"/>
      <c r="C302" s="138"/>
      <c r="D302" s="127">
        <f t="shared" si="4"/>
        <v>0</v>
      </c>
      <c r="E302" s="138"/>
    </row>
    <row r="303" spans="1:5" ht="18.75" customHeight="1">
      <c r="A303" s="140" t="s">
        <v>676</v>
      </c>
      <c r="B303" s="138">
        <v>4</v>
      </c>
      <c r="C303" s="138">
        <v>10</v>
      </c>
      <c r="D303" s="127">
        <f t="shared" si="4"/>
        <v>250</v>
      </c>
      <c r="E303" s="138"/>
    </row>
    <row r="304" spans="1:5" ht="18.75" customHeight="1">
      <c r="A304" s="139" t="s">
        <v>75</v>
      </c>
      <c r="B304" s="127">
        <f>SUM(B305:B319)</f>
        <v>459</v>
      </c>
      <c r="C304" s="127">
        <f>SUM(C305:C319)</f>
        <v>450</v>
      </c>
      <c r="D304" s="127">
        <f t="shared" si="4"/>
        <v>98.04</v>
      </c>
      <c r="E304" s="138"/>
    </row>
    <row r="305" spans="1:5" ht="18.75" customHeight="1">
      <c r="A305" s="141" t="s">
        <v>580</v>
      </c>
      <c r="B305" s="138">
        <v>436</v>
      </c>
      <c r="C305" s="138">
        <v>425</v>
      </c>
      <c r="D305" s="127">
        <f t="shared" si="4"/>
        <v>97.48</v>
      </c>
      <c r="E305" s="138"/>
    </row>
    <row r="306" spans="1:5" ht="18.75" customHeight="1">
      <c r="A306" s="141" t="s">
        <v>582</v>
      </c>
      <c r="B306" s="138">
        <v>10</v>
      </c>
      <c r="C306" s="138"/>
      <c r="D306" s="127">
        <f t="shared" si="4"/>
        <v>0</v>
      </c>
      <c r="E306" s="138"/>
    </row>
    <row r="307" spans="1:5" ht="18.75" customHeight="1">
      <c r="A307" s="141" t="s">
        <v>584</v>
      </c>
      <c r="B307" s="138"/>
      <c r="C307" s="138"/>
      <c r="D307" s="127">
        <f t="shared" si="4"/>
        <v>0</v>
      </c>
      <c r="E307" s="138"/>
    </row>
    <row r="308" spans="1:5" ht="18.75" customHeight="1">
      <c r="A308" s="138" t="s">
        <v>678</v>
      </c>
      <c r="B308" s="138"/>
      <c r="C308" s="138"/>
      <c r="D308" s="127">
        <f t="shared" si="4"/>
        <v>0</v>
      </c>
      <c r="E308" s="138"/>
    </row>
    <row r="309" spans="1:5" ht="18.75" customHeight="1">
      <c r="A309" s="140" t="s">
        <v>679</v>
      </c>
      <c r="B309" s="138">
        <v>13</v>
      </c>
      <c r="C309" s="138">
        <v>20</v>
      </c>
      <c r="D309" s="127">
        <f t="shared" si="4"/>
        <v>153.85</v>
      </c>
      <c r="E309" s="138"/>
    </row>
    <row r="310" spans="1:5" ht="18.75" customHeight="1">
      <c r="A310" s="140" t="s">
        <v>681</v>
      </c>
      <c r="B310" s="138"/>
      <c r="C310" s="138"/>
      <c r="D310" s="127">
        <f t="shared" si="4"/>
        <v>0</v>
      </c>
      <c r="E310" s="138"/>
    </row>
    <row r="311" spans="1:5" ht="18.75" customHeight="1">
      <c r="A311" s="142" t="s">
        <v>682</v>
      </c>
      <c r="B311" s="138"/>
      <c r="C311" s="138">
        <v>5</v>
      </c>
      <c r="D311" s="127">
        <f t="shared" si="4"/>
        <v>0</v>
      </c>
      <c r="E311" s="138"/>
    </row>
    <row r="312" spans="1:5" ht="18.75" customHeight="1">
      <c r="A312" s="141" t="s">
        <v>1673</v>
      </c>
      <c r="B312" s="138"/>
      <c r="C312" s="138"/>
      <c r="D312" s="127">
        <f t="shared" si="4"/>
        <v>0</v>
      </c>
      <c r="E312" s="138"/>
    </row>
    <row r="313" spans="1:5" ht="18.75" customHeight="1">
      <c r="A313" s="141" t="s">
        <v>684</v>
      </c>
      <c r="B313" s="138"/>
      <c r="C313" s="138"/>
      <c r="D313" s="127">
        <f t="shared" si="4"/>
        <v>0</v>
      </c>
      <c r="E313" s="138"/>
    </row>
    <row r="314" spans="1:5" ht="18.75" customHeight="1">
      <c r="A314" s="141" t="s">
        <v>686</v>
      </c>
      <c r="B314" s="138"/>
      <c r="C314" s="138"/>
      <c r="D314" s="127">
        <f t="shared" si="4"/>
        <v>0</v>
      </c>
      <c r="E314" s="138"/>
    </row>
    <row r="315" spans="1:5" ht="18.75" customHeight="1">
      <c r="A315" s="141" t="s">
        <v>687</v>
      </c>
      <c r="B315" s="138"/>
      <c r="C315" s="138"/>
      <c r="D315" s="127">
        <f t="shared" si="4"/>
        <v>0</v>
      </c>
      <c r="E315" s="138"/>
    </row>
    <row r="316" spans="1:5" ht="18.75" customHeight="1">
      <c r="A316" s="141" t="s">
        <v>1674</v>
      </c>
      <c r="B316" s="138"/>
      <c r="C316" s="138"/>
      <c r="D316" s="127">
        <f t="shared" si="4"/>
        <v>0</v>
      </c>
      <c r="E316" s="138"/>
    </row>
    <row r="317" spans="1:5" ht="18.75" customHeight="1">
      <c r="A317" s="141" t="s">
        <v>1653</v>
      </c>
      <c r="B317" s="138"/>
      <c r="C317" s="138"/>
      <c r="D317" s="127">
        <f t="shared" si="4"/>
        <v>0</v>
      </c>
      <c r="E317" s="138"/>
    </row>
    <row r="318" spans="1:5" ht="18.75" customHeight="1">
      <c r="A318" s="141" t="s">
        <v>585</v>
      </c>
      <c r="B318" s="138"/>
      <c r="C318" s="138"/>
      <c r="D318" s="127">
        <f t="shared" si="4"/>
        <v>0</v>
      </c>
      <c r="E318" s="138"/>
    </row>
    <row r="319" spans="1:5" ht="18.75" customHeight="1">
      <c r="A319" s="140" t="s">
        <v>689</v>
      </c>
      <c r="B319" s="138"/>
      <c r="C319" s="138"/>
      <c r="D319" s="127">
        <f t="shared" si="4"/>
        <v>0</v>
      </c>
      <c r="E319" s="138"/>
    </row>
    <row r="320" spans="1:5" ht="18.75" customHeight="1">
      <c r="A320" s="144" t="s">
        <v>76</v>
      </c>
      <c r="B320" s="127">
        <f>SUM(B321:B329)</f>
        <v>0</v>
      </c>
      <c r="C320" s="127">
        <f>SUM(C321:C329)</f>
        <v>0</v>
      </c>
      <c r="D320" s="127">
        <f t="shared" si="4"/>
        <v>0</v>
      </c>
      <c r="E320" s="138"/>
    </row>
    <row r="321" spans="1:5" ht="18.75" customHeight="1">
      <c r="A321" s="140" t="s">
        <v>580</v>
      </c>
      <c r="B321" s="138"/>
      <c r="C321" s="138"/>
      <c r="D321" s="127">
        <f t="shared" si="4"/>
        <v>0</v>
      </c>
      <c r="E321" s="138"/>
    </row>
    <row r="322" spans="1:5" ht="18.75" customHeight="1">
      <c r="A322" s="141" t="s">
        <v>582</v>
      </c>
      <c r="B322" s="138"/>
      <c r="C322" s="138"/>
      <c r="D322" s="127">
        <f t="shared" si="4"/>
        <v>0</v>
      </c>
      <c r="E322" s="138"/>
    </row>
    <row r="323" spans="1:5" ht="18.75" customHeight="1">
      <c r="A323" s="141" t="s">
        <v>584</v>
      </c>
      <c r="B323" s="138"/>
      <c r="C323" s="138"/>
      <c r="D323" s="127">
        <f t="shared" si="4"/>
        <v>0</v>
      </c>
      <c r="E323" s="138"/>
    </row>
    <row r="324" spans="1:5" ht="18.75" customHeight="1">
      <c r="A324" s="141" t="s">
        <v>690</v>
      </c>
      <c r="B324" s="138"/>
      <c r="C324" s="138"/>
      <c r="D324" s="127">
        <f t="shared" si="4"/>
        <v>0</v>
      </c>
      <c r="E324" s="138"/>
    </row>
    <row r="325" spans="1:5" ht="18.75" customHeight="1">
      <c r="A325" s="138" t="s">
        <v>691</v>
      </c>
      <c r="B325" s="138"/>
      <c r="C325" s="138"/>
      <c r="D325" s="127">
        <f t="shared" si="4"/>
        <v>0</v>
      </c>
      <c r="E325" s="138"/>
    </row>
    <row r="326" spans="1:5" ht="18.75" customHeight="1">
      <c r="A326" s="140" t="s">
        <v>693</v>
      </c>
      <c r="B326" s="138"/>
      <c r="C326" s="138"/>
      <c r="D326" s="127">
        <f t="shared" si="4"/>
        <v>0</v>
      </c>
      <c r="E326" s="138"/>
    </row>
    <row r="327" spans="1:5" ht="18.75" customHeight="1">
      <c r="A327" s="140" t="s">
        <v>1653</v>
      </c>
      <c r="B327" s="138"/>
      <c r="C327" s="138"/>
      <c r="D327" s="127">
        <f t="shared" si="4"/>
        <v>0</v>
      </c>
      <c r="E327" s="138"/>
    </row>
    <row r="328" spans="1:5" ht="18.75" customHeight="1">
      <c r="A328" s="140" t="s">
        <v>585</v>
      </c>
      <c r="B328" s="138"/>
      <c r="C328" s="138"/>
      <c r="D328" s="127">
        <f t="shared" si="4"/>
        <v>0</v>
      </c>
      <c r="E328" s="138"/>
    </row>
    <row r="329" spans="1:5" ht="18.75" customHeight="1">
      <c r="A329" s="140" t="s">
        <v>694</v>
      </c>
      <c r="B329" s="138"/>
      <c r="C329" s="138"/>
      <c r="D329" s="127">
        <f t="shared" ref="D329:D392" si="5">ROUND(IF(B329=0,0,C329/B329*100),2)</f>
        <v>0</v>
      </c>
      <c r="E329" s="138"/>
    </row>
    <row r="330" spans="1:5" ht="18.75" customHeight="1">
      <c r="A330" s="143" t="s">
        <v>77</v>
      </c>
      <c r="B330" s="127">
        <f>SUM(B331:B339)</f>
        <v>0</v>
      </c>
      <c r="C330" s="127">
        <f>SUM(C331:C339)</f>
        <v>0</v>
      </c>
      <c r="D330" s="127">
        <f t="shared" si="5"/>
        <v>0</v>
      </c>
      <c r="E330" s="138"/>
    </row>
    <row r="331" spans="1:5" ht="18.75" customHeight="1">
      <c r="A331" s="141" t="s">
        <v>580</v>
      </c>
      <c r="B331" s="138"/>
      <c r="C331" s="138"/>
      <c r="D331" s="127">
        <f t="shared" si="5"/>
        <v>0</v>
      </c>
      <c r="E331" s="138"/>
    </row>
    <row r="332" spans="1:5" ht="18.75" customHeight="1">
      <c r="A332" s="141" t="s">
        <v>582</v>
      </c>
      <c r="B332" s="138"/>
      <c r="C332" s="138"/>
      <c r="D332" s="127">
        <f t="shared" si="5"/>
        <v>0</v>
      </c>
      <c r="E332" s="138"/>
    </row>
    <row r="333" spans="1:5" ht="18.75" customHeight="1">
      <c r="A333" s="140" t="s">
        <v>584</v>
      </c>
      <c r="B333" s="138"/>
      <c r="C333" s="138"/>
      <c r="D333" s="127">
        <f t="shared" si="5"/>
        <v>0</v>
      </c>
      <c r="E333" s="138"/>
    </row>
    <row r="334" spans="1:5" ht="18.75" customHeight="1">
      <c r="A334" s="140" t="s">
        <v>695</v>
      </c>
      <c r="B334" s="138"/>
      <c r="C334" s="138"/>
      <c r="D334" s="127">
        <f t="shared" si="5"/>
        <v>0</v>
      </c>
      <c r="E334" s="138"/>
    </row>
    <row r="335" spans="1:5" ht="18.75" customHeight="1">
      <c r="A335" s="140" t="s">
        <v>696</v>
      </c>
      <c r="B335" s="138"/>
      <c r="C335" s="138"/>
      <c r="D335" s="127">
        <f t="shared" si="5"/>
        <v>0</v>
      </c>
      <c r="E335" s="138"/>
    </row>
    <row r="336" spans="1:5" ht="18.75" customHeight="1">
      <c r="A336" s="141" t="s">
        <v>697</v>
      </c>
      <c r="B336" s="138"/>
      <c r="C336" s="138"/>
      <c r="D336" s="127">
        <f t="shared" si="5"/>
        <v>0</v>
      </c>
      <c r="E336" s="138"/>
    </row>
    <row r="337" spans="1:5" ht="18.75" customHeight="1">
      <c r="A337" s="141" t="s">
        <v>1653</v>
      </c>
      <c r="B337" s="138"/>
      <c r="C337" s="138"/>
      <c r="D337" s="127">
        <f t="shared" si="5"/>
        <v>0</v>
      </c>
      <c r="E337" s="138"/>
    </row>
    <row r="338" spans="1:5" ht="18.75" customHeight="1">
      <c r="A338" s="141" t="s">
        <v>585</v>
      </c>
      <c r="B338" s="138"/>
      <c r="C338" s="138"/>
      <c r="D338" s="127">
        <f t="shared" si="5"/>
        <v>0</v>
      </c>
      <c r="E338" s="138"/>
    </row>
    <row r="339" spans="1:5" ht="18.75" customHeight="1">
      <c r="A339" s="141" t="s">
        <v>698</v>
      </c>
      <c r="B339" s="138"/>
      <c r="C339" s="138"/>
      <c r="D339" s="127">
        <f t="shared" si="5"/>
        <v>0</v>
      </c>
      <c r="E339" s="138"/>
    </row>
    <row r="340" spans="1:5" ht="18.75" customHeight="1">
      <c r="A340" s="127" t="s">
        <v>78</v>
      </c>
      <c r="B340" s="127">
        <f>SUM(B341:B347)</f>
        <v>0</v>
      </c>
      <c r="C340" s="127">
        <f>SUM(C341:C347)</f>
        <v>0</v>
      </c>
      <c r="D340" s="127">
        <f t="shared" si="5"/>
        <v>0</v>
      </c>
      <c r="E340" s="138"/>
    </row>
    <row r="341" spans="1:5" ht="18.75" customHeight="1">
      <c r="A341" s="140" t="s">
        <v>580</v>
      </c>
      <c r="B341" s="138"/>
      <c r="C341" s="138"/>
      <c r="D341" s="127">
        <f t="shared" si="5"/>
        <v>0</v>
      </c>
      <c r="E341" s="138"/>
    </row>
    <row r="342" spans="1:5" ht="18.75" customHeight="1">
      <c r="A342" s="140" t="s">
        <v>582</v>
      </c>
      <c r="B342" s="138"/>
      <c r="C342" s="138"/>
      <c r="D342" s="127">
        <f t="shared" si="5"/>
        <v>0</v>
      </c>
      <c r="E342" s="138"/>
    </row>
    <row r="343" spans="1:5" ht="18.75" customHeight="1">
      <c r="A343" s="142" t="s">
        <v>1647</v>
      </c>
      <c r="B343" s="138"/>
      <c r="C343" s="138"/>
      <c r="D343" s="127">
        <f t="shared" si="5"/>
        <v>0</v>
      </c>
      <c r="E343" s="138"/>
    </row>
    <row r="344" spans="1:5" ht="18.75" customHeight="1">
      <c r="A344" s="145" t="s">
        <v>683</v>
      </c>
      <c r="B344" s="138"/>
      <c r="C344" s="138"/>
      <c r="D344" s="127">
        <f t="shared" si="5"/>
        <v>0</v>
      </c>
      <c r="E344" s="138"/>
    </row>
    <row r="345" spans="1:5" ht="18.75" customHeight="1">
      <c r="A345" s="141" t="s">
        <v>685</v>
      </c>
      <c r="B345" s="138"/>
      <c r="C345" s="138"/>
      <c r="D345" s="127">
        <f t="shared" si="5"/>
        <v>0</v>
      </c>
      <c r="E345" s="138"/>
    </row>
    <row r="346" spans="1:5" ht="18.75" customHeight="1">
      <c r="A346" s="141" t="s">
        <v>585</v>
      </c>
      <c r="B346" s="138"/>
      <c r="C346" s="138"/>
      <c r="D346" s="127">
        <f t="shared" si="5"/>
        <v>0</v>
      </c>
      <c r="E346" s="138"/>
    </row>
    <row r="347" spans="1:5" ht="18.75" customHeight="1">
      <c r="A347" s="140" t="s">
        <v>688</v>
      </c>
      <c r="B347" s="138"/>
      <c r="C347" s="138"/>
      <c r="D347" s="127">
        <f t="shared" si="5"/>
        <v>0</v>
      </c>
      <c r="E347" s="138"/>
    </row>
    <row r="348" spans="1:5" ht="18.75" customHeight="1">
      <c r="A348" s="139" t="s">
        <v>79</v>
      </c>
      <c r="B348" s="127">
        <f>SUM(B349:B353)</f>
        <v>0</v>
      </c>
      <c r="C348" s="127">
        <f>SUM(C349:C353)</f>
        <v>0</v>
      </c>
      <c r="D348" s="127">
        <f t="shared" si="5"/>
        <v>0</v>
      </c>
      <c r="E348" s="138"/>
    </row>
    <row r="349" spans="1:5" ht="18.75" customHeight="1">
      <c r="A349" s="140" t="s">
        <v>580</v>
      </c>
      <c r="B349" s="138"/>
      <c r="C349" s="138"/>
      <c r="D349" s="127">
        <f t="shared" si="5"/>
        <v>0</v>
      </c>
      <c r="E349" s="138"/>
    </row>
    <row r="350" spans="1:5" ht="18.75" customHeight="1">
      <c r="A350" s="141" t="s">
        <v>582</v>
      </c>
      <c r="B350" s="138"/>
      <c r="C350" s="138"/>
      <c r="D350" s="127">
        <f t="shared" si="5"/>
        <v>0</v>
      </c>
      <c r="E350" s="138"/>
    </row>
    <row r="351" spans="1:5" ht="18.75" customHeight="1">
      <c r="A351" s="140" t="s">
        <v>1653</v>
      </c>
      <c r="B351" s="138"/>
      <c r="C351" s="138"/>
      <c r="D351" s="127">
        <f t="shared" si="5"/>
        <v>0</v>
      </c>
      <c r="E351" s="138"/>
    </row>
    <row r="352" spans="1:5" ht="18.75" customHeight="1">
      <c r="A352" s="141" t="s">
        <v>1675</v>
      </c>
      <c r="B352" s="138"/>
      <c r="C352" s="138"/>
      <c r="D352" s="127">
        <f t="shared" si="5"/>
        <v>0</v>
      </c>
      <c r="E352" s="138"/>
    </row>
    <row r="353" spans="1:5" ht="18.75" customHeight="1">
      <c r="A353" s="140" t="s">
        <v>692</v>
      </c>
      <c r="B353" s="138"/>
      <c r="C353" s="138"/>
      <c r="D353" s="127">
        <f t="shared" si="5"/>
        <v>0</v>
      </c>
      <c r="E353" s="138"/>
    </row>
    <row r="354" spans="1:5" ht="18.75" customHeight="1">
      <c r="A354" s="139" t="s">
        <v>1676</v>
      </c>
      <c r="B354" s="127">
        <f>B355</f>
        <v>26</v>
      </c>
      <c r="C354" s="127">
        <f>C355</f>
        <v>25</v>
      </c>
      <c r="D354" s="127">
        <f t="shared" si="5"/>
        <v>96.15</v>
      </c>
      <c r="E354" s="138"/>
    </row>
    <row r="355" spans="1:5" ht="18.75" customHeight="1">
      <c r="A355" s="140" t="s">
        <v>1677</v>
      </c>
      <c r="B355" s="138">
        <v>26</v>
      </c>
      <c r="C355" s="138">
        <v>25</v>
      </c>
      <c r="D355" s="127">
        <f t="shared" si="5"/>
        <v>96.15</v>
      </c>
      <c r="E355" s="138"/>
    </row>
    <row r="356" spans="1:5" ht="18.75" customHeight="1">
      <c r="A356" s="127" t="s">
        <v>80</v>
      </c>
      <c r="B356" s="127">
        <f>B357+B362+B371+B377+B383+B387+B391+B395+B401+B408</f>
        <v>47670</v>
      </c>
      <c r="C356" s="127">
        <f>C357+C362+C371+C377+C383+C387+C391+C395+C401+C408</f>
        <v>49051</v>
      </c>
      <c r="D356" s="127">
        <f t="shared" si="5"/>
        <v>102.9</v>
      </c>
      <c r="E356" s="138"/>
    </row>
    <row r="357" spans="1:5" ht="18.75" customHeight="1">
      <c r="A357" s="143" t="s">
        <v>81</v>
      </c>
      <c r="B357" s="127">
        <f>SUM(B358:B361)</f>
        <v>518</v>
      </c>
      <c r="C357" s="127">
        <f>SUM(C358:C361)</f>
        <v>500</v>
      </c>
      <c r="D357" s="127">
        <f t="shared" si="5"/>
        <v>96.53</v>
      </c>
      <c r="E357" s="138"/>
    </row>
    <row r="358" spans="1:5" ht="18.75" customHeight="1">
      <c r="A358" s="140" t="s">
        <v>580</v>
      </c>
      <c r="B358" s="138">
        <v>516</v>
      </c>
      <c r="C358" s="138">
        <v>496</v>
      </c>
      <c r="D358" s="127">
        <f t="shared" si="5"/>
        <v>96.12</v>
      </c>
      <c r="E358" s="138"/>
    </row>
    <row r="359" spans="1:5" ht="18.75" customHeight="1">
      <c r="A359" s="140" t="s">
        <v>582</v>
      </c>
      <c r="B359" s="138"/>
      <c r="C359" s="138"/>
      <c r="D359" s="127">
        <f t="shared" si="5"/>
        <v>0</v>
      </c>
      <c r="E359" s="138"/>
    </row>
    <row r="360" spans="1:5" ht="18.75" customHeight="1">
      <c r="A360" s="140" t="s">
        <v>584</v>
      </c>
      <c r="B360" s="138"/>
      <c r="C360" s="138"/>
      <c r="D360" s="127">
        <f t="shared" si="5"/>
        <v>0</v>
      </c>
      <c r="E360" s="138"/>
    </row>
    <row r="361" spans="1:5" ht="18.75" customHeight="1">
      <c r="A361" s="145" t="s">
        <v>699</v>
      </c>
      <c r="B361" s="138">
        <v>2</v>
      </c>
      <c r="C361" s="138">
        <v>4</v>
      </c>
      <c r="D361" s="127">
        <f t="shared" si="5"/>
        <v>200</v>
      </c>
      <c r="E361" s="138"/>
    </row>
    <row r="362" spans="1:5" ht="18.75" customHeight="1">
      <c r="A362" s="139" t="s">
        <v>82</v>
      </c>
      <c r="B362" s="127">
        <f>SUM(B363:B370)</f>
        <v>45721</v>
      </c>
      <c r="C362" s="127">
        <f>SUM(C363:C370)</f>
        <v>46755</v>
      </c>
      <c r="D362" s="127">
        <f t="shared" si="5"/>
        <v>102.26</v>
      </c>
      <c r="E362" s="138"/>
    </row>
    <row r="363" spans="1:5" ht="18.75" customHeight="1">
      <c r="A363" s="140" t="s">
        <v>700</v>
      </c>
      <c r="B363" s="335">
        <v>1054</v>
      </c>
      <c r="C363" s="138">
        <v>1035</v>
      </c>
      <c r="D363" s="127">
        <f t="shared" si="5"/>
        <v>98.2</v>
      </c>
      <c r="E363" s="138"/>
    </row>
    <row r="364" spans="1:5" ht="18.75" customHeight="1">
      <c r="A364" s="140" t="s">
        <v>702</v>
      </c>
      <c r="B364" s="335">
        <v>28184</v>
      </c>
      <c r="C364" s="138">
        <v>29224</v>
      </c>
      <c r="D364" s="127">
        <f t="shared" si="5"/>
        <v>103.69</v>
      </c>
      <c r="E364" s="138"/>
    </row>
    <row r="365" spans="1:5" ht="18.75" customHeight="1">
      <c r="A365" s="141" t="s">
        <v>703</v>
      </c>
      <c r="B365" s="335">
        <v>15506</v>
      </c>
      <c r="C365" s="138">
        <v>15436</v>
      </c>
      <c r="D365" s="127">
        <f t="shared" si="5"/>
        <v>99.55</v>
      </c>
      <c r="E365" s="138"/>
    </row>
    <row r="366" spans="1:5" ht="18.75" customHeight="1">
      <c r="A366" s="141" t="s">
        <v>705</v>
      </c>
      <c r="B366" s="335">
        <v>961</v>
      </c>
      <c r="C366" s="138">
        <v>1054</v>
      </c>
      <c r="D366" s="127">
        <f t="shared" si="5"/>
        <v>109.68</v>
      </c>
      <c r="E366" s="138"/>
    </row>
    <row r="367" spans="1:5" ht="18.75" customHeight="1">
      <c r="A367" s="141" t="s">
        <v>707</v>
      </c>
      <c r="B367" s="335">
        <v>4</v>
      </c>
      <c r="C367" s="138"/>
      <c r="D367" s="127">
        <f t="shared" si="5"/>
        <v>0</v>
      </c>
      <c r="E367" s="138"/>
    </row>
    <row r="368" spans="1:5" ht="18.75" customHeight="1">
      <c r="A368" s="140" t="s">
        <v>709</v>
      </c>
      <c r="B368" s="138"/>
      <c r="C368" s="138"/>
      <c r="D368" s="127">
        <f t="shared" si="5"/>
        <v>0</v>
      </c>
      <c r="E368" s="138"/>
    </row>
    <row r="369" spans="1:5" ht="18.75" customHeight="1">
      <c r="A369" s="140" t="s">
        <v>710</v>
      </c>
      <c r="B369" s="138"/>
      <c r="C369" s="138"/>
      <c r="D369" s="127">
        <f t="shared" si="5"/>
        <v>0</v>
      </c>
      <c r="E369" s="138"/>
    </row>
    <row r="370" spans="1:5" ht="18.75" customHeight="1">
      <c r="A370" s="140" t="s">
        <v>712</v>
      </c>
      <c r="B370" s="138">
        <v>12</v>
      </c>
      <c r="C370" s="138">
        <v>6</v>
      </c>
      <c r="D370" s="127">
        <f t="shared" si="5"/>
        <v>50</v>
      </c>
      <c r="E370" s="138"/>
    </row>
    <row r="371" spans="1:5" ht="18.75" customHeight="1">
      <c r="A371" s="139" t="s">
        <v>83</v>
      </c>
      <c r="B371" s="127">
        <f>SUM(B372:B376)</f>
        <v>479</v>
      </c>
      <c r="C371" s="127">
        <f>SUM(C372:C376)</f>
        <v>489</v>
      </c>
      <c r="D371" s="127">
        <f t="shared" si="5"/>
        <v>102.09</v>
      </c>
      <c r="E371" s="138"/>
    </row>
    <row r="372" spans="1:5" ht="18.75" customHeight="1">
      <c r="A372" s="140" t="s">
        <v>715</v>
      </c>
      <c r="B372" s="138"/>
      <c r="C372" s="138"/>
      <c r="D372" s="127">
        <f t="shared" si="5"/>
        <v>0</v>
      </c>
      <c r="E372" s="138"/>
    </row>
    <row r="373" spans="1:5" ht="18.75" customHeight="1">
      <c r="A373" s="140" t="s">
        <v>1678</v>
      </c>
      <c r="B373" s="138">
        <v>22</v>
      </c>
      <c r="C373" s="138">
        <v>24</v>
      </c>
      <c r="D373" s="127">
        <f t="shared" si="5"/>
        <v>109.09</v>
      </c>
      <c r="E373" s="138"/>
    </row>
    <row r="374" spans="1:5" ht="18.75" customHeight="1">
      <c r="A374" s="140" t="s">
        <v>718</v>
      </c>
      <c r="B374" s="138"/>
      <c r="C374" s="138"/>
      <c r="D374" s="127">
        <f t="shared" si="5"/>
        <v>0</v>
      </c>
      <c r="E374" s="138"/>
    </row>
    <row r="375" spans="1:5" ht="18.75" customHeight="1">
      <c r="A375" s="141" t="s">
        <v>720</v>
      </c>
      <c r="B375" s="138">
        <v>457</v>
      </c>
      <c r="C375" s="138">
        <v>465</v>
      </c>
      <c r="D375" s="127">
        <f t="shared" si="5"/>
        <v>101.75</v>
      </c>
      <c r="E375" s="138"/>
    </row>
    <row r="376" spans="1:5" ht="18.75" customHeight="1">
      <c r="A376" s="141" t="s">
        <v>722</v>
      </c>
      <c r="B376" s="138"/>
      <c r="C376" s="138"/>
      <c r="D376" s="127">
        <f t="shared" si="5"/>
        <v>0</v>
      </c>
      <c r="E376" s="138"/>
    </row>
    <row r="377" spans="1:5" ht="18.75" customHeight="1">
      <c r="A377" s="127" t="s">
        <v>84</v>
      </c>
      <c r="B377" s="127">
        <f>SUM(B378:B382)</f>
        <v>0</v>
      </c>
      <c r="C377" s="127">
        <f>SUM(C378:C382)</f>
        <v>0</v>
      </c>
      <c r="D377" s="127">
        <f t="shared" si="5"/>
        <v>0</v>
      </c>
      <c r="E377" s="138"/>
    </row>
    <row r="378" spans="1:5" ht="18.75" customHeight="1">
      <c r="A378" s="140" t="s">
        <v>725</v>
      </c>
      <c r="B378" s="138"/>
      <c r="C378" s="138"/>
      <c r="D378" s="127">
        <f t="shared" si="5"/>
        <v>0</v>
      </c>
      <c r="E378" s="138"/>
    </row>
    <row r="379" spans="1:5" ht="18.75" customHeight="1">
      <c r="A379" s="140" t="s">
        <v>727</v>
      </c>
      <c r="B379" s="138"/>
      <c r="C379" s="138"/>
      <c r="D379" s="127">
        <f t="shared" si="5"/>
        <v>0</v>
      </c>
      <c r="E379" s="138"/>
    </row>
    <row r="380" spans="1:5" ht="18.75" customHeight="1">
      <c r="A380" s="140" t="s">
        <v>729</v>
      </c>
      <c r="B380" s="138"/>
      <c r="C380" s="138"/>
      <c r="D380" s="127">
        <f t="shared" si="5"/>
        <v>0</v>
      </c>
      <c r="E380" s="138"/>
    </row>
    <row r="381" spans="1:5" ht="18.75" customHeight="1">
      <c r="A381" s="141" t="s">
        <v>730</v>
      </c>
      <c r="B381" s="138"/>
      <c r="C381" s="138"/>
      <c r="D381" s="127">
        <f t="shared" si="5"/>
        <v>0</v>
      </c>
      <c r="E381" s="138"/>
    </row>
    <row r="382" spans="1:5" ht="18.75" customHeight="1">
      <c r="A382" s="141" t="s">
        <v>731</v>
      </c>
      <c r="B382" s="138"/>
      <c r="C382" s="138"/>
      <c r="D382" s="127">
        <f t="shared" si="5"/>
        <v>0</v>
      </c>
      <c r="E382" s="138"/>
    </row>
    <row r="383" spans="1:5" ht="18.75" customHeight="1">
      <c r="A383" s="143" t="s">
        <v>85</v>
      </c>
      <c r="B383" s="127">
        <f>SUM(B384:B386)</f>
        <v>0</v>
      </c>
      <c r="C383" s="127">
        <f>SUM(C384:C386)</f>
        <v>0</v>
      </c>
      <c r="D383" s="127">
        <f t="shared" si="5"/>
        <v>0</v>
      </c>
      <c r="E383" s="138"/>
    </row>
    <row r="384" spans="1:5" ht="18.75" customHeight="1">
      <c r="A384" s="140" t="s">
        <v>732</v>
      </c>
      <c r="B384" s="138"/>
      <c r="C384" s="138"/>
      <c r="D384" s="127">
        <f t="shared" si="5"/>
        <v>0</v>
      </c>
      <c r="E384" s="138"/>
    </row>
    <row r="385" spans="1:5" ht="18.75" customHeight="1">
      <c r="A385" s="140" t="s">
        <v>733</v>
      </c>
      <c r="B385" s="138"/>
      <c r="C385" s="138"/>
      <c r="D385" s="127">
        <f t="shared" si="5"/>
        <v>0</v>
      </c>
      <c r="E385" s="138"/>
    </row>
    <row r="386" spans="1:5" ht="18.75" customHeight="1">
      <c r="A386" s="140" t="s">
        <v>734</v>
      </c>
      <c r="B386" s="138"/>
      <c r="C386" s="138"/>
      <c r="D386" s="127">
        <f t="shared" si="5"/>
        <v>0</v>
      </c>
      <c r="E386" s="138"/>
    </row>
    <row r="387" spans="1:5" ht="18.75" customHeight="1">
      <c r="A387" s="143" t="s">
        <v>86</v>
      </c>
      <c r="B387" s="127">
        <f>SUM(B388:B390)</f>
        <v>0</v>
      </c>
      <c r="C387" s="127">
        <f>SUM(C388:C390)</f>
        <v>0</v>
      </c>
      <c r="D387" s="127">
        <f t="shared" si="5"/>
        <v>0</v>
      </c>
      <c r="E387" s="138"/>
    </row>
    <row r="388" spans="1:5" ht="18.75" customHeight="1">
      <c r="A388" s="141" t="s">
        <v>1679</v>
      </c>
      <c r="B388" s="138"/>
      <c r="C388" s="138"/>
      <c r="D388" s="127">
        <f t="shared" si="5"/>
        <v>0</v>
      </c>
      <c r="E388" s="138"/>
    </row>
    <row r="389" spans="1:5" ht="18.75" customHeight="1">
      <c r="A389" s="141" t="s">
        <v>1680</v>
      </c>
      <c r="B389" s="138"/>
      <c r="C389" s="138"/>
      <c r="D389" s="127">
        <f t="shared" si="5"/>
        <v>0</v>
      </c>
      <c r="E389" s="138"/>
    </row>
    <row r="390" spans="1:5" ht="18.75" customHeight="1">
      <c r="A390" s="138" t="s">
        <v>701</v>
      </c>
      <c r="B390" s="138"/>
      <c r="C390" s="138"/>
      <c r="D390" s="127">
        <f t="shared" si="5"/>
        <v>0</v>
      </c>
      <c r="E390" s="138"/>
    </row>
    <row r="391" spans="1:5" ht="18.75" customHeight="1">
      <c r="A391" s="139" t="s">
        <v>1681</v>
      </c>
      <c r="B391" s="127">
        <f>SUM(B392:B394)</f>
        <v>23</v>
      </c>
      <c r="C391" s="127">
        <f>SUM(C392:C394)</f>
        <v>24</v>
      </c>
      <c r="D391" s="127">
        <f t="shared" si="5"/>
        <v>104.35</v>
      </c>
      <c r="E391" s="138"/>
    </row>
    <row r="392" spans="1:5" ht="18.75" customHeight="1">
      <c r="A392" s="140" t="s">
        <v>704</v>
      </c>
      <c r="B392" s="138">
        <v>23</v>
      </c>
      <c r="C392" s="138">
        <v>24</v>
      </c>
      <c r="D392" s="127">
        <f t="shared" si="5"/>
        <v>104.35</v>
      </c>
      <c r="E392" s="138"/>
    </row>
    <row r="393" spans="1:5" ht="18.75" customHeight="1">
      <c r="A393" s="140" t="s">
        <v>706</v>
      </c>
      <c r="B393" s="138"/>
      <c r="C393" s="138"/>
      <c r="D393" s="127">
        <f t="shared" ref="D393:D456" si="6">ROUND(IF(B393=0,0,C393/B393*100),2)</f>
        <v>0</v>
      </c>
      <c r="E393" s="138"/>
    </row>
    <row r="394" spans="1:5" ht="18.75" customHeight="1">
      <c r="A394" s="141" t="s">
        <v>708</v>
      </c>
      <c r="B394" s="138"/>
      <c r="C394" s="138"/>
      <c r="D394" s="127">
        <f t="shared" si="6"/>
        <v>0</v>
      </c>
      <c r="E394" s="138"/>
    </row>
    <row r="395" spans="1:5" ht="18.75" customHeight="1">
      <c r="A395" s="143" t="s">
        <v>87</v>
      </c>
      <c r="B395" s="127">
        <f>SUM(B396:B400)</f>
        <v>251</v>
      </c>
      <c r="C395" s="127">
        <f>SUM(C396:C400)</f>
        <v>389</v>
      </c>
      <c r="D395" s="127">
        <f t="shared" si="6"/>
        <v>154.97999999999999</v>
      </c>
      <c r="E395" s="138"/>
    </row>
    <row r="396" spans="1:5" ht="18.75" customHeight="1">
      <c r="A396" s="141" t="s">
        <v>711</v>
      </c>
      <c r="B396" s="138">
        <v>81</v>
      </c>
      <c r="C396" s="138">
        <v>75</v>
      </c>
      <c r="D396" s="127">
        <f t="shared" si="6"/>
        <v>92.59</v>
      </c>
      <c r="E396" s="138"/>
    </row>
    <row r="397" spans="1:5" ht="18.75" customHeight="1">
      <c r="A397" s="140" t="s">
        <v>713</v>
      </c>
      <c r="B397" s="138">
        <v>161</v>
      </c>
      <c r="C397" s="138">
        <v>154</v>
      </c>
      <c r="D397" s="127">
        <f t="shared" si="6"/>
        <v>95.65</v>
      </c>
      <c r="E397" s="138"/>
    </row>
    <row r="398" spans="1:5" ht="18.75" customHeight="1">
      <c r="A398" s="140" t="s">
        <v>714</v>
      </c>
      <c r="B398" s="138">
        <v>9</v>
      </c>
      <c r="C398" s="138">
        <v>160</v>
      </c>
      <c r="D398" s="127">
        <f t="shared" si="6"/>
        <v>1777.78</v>
      </c>
      <c r="E398" s="138"/>
    </row>
    <row r="399" spans="1:5" ht="18.75" customHeight="1">
      <c r="A399" s="140" t="s">
        <v>716</v>
      </c>
      <c r="B399" s="138"/>
      <c r="C399" s="138"/>
      <c r="D399" s="127">
        <f t="shared" si="6"/>
        <v>0</v>
      </c>
      <c r="E399" s="138"/>
    </row>
    <row r="400" spans="1:5" ht="18.75" customHeight="1">
      <c r="A400" s="140" t="s">
        <v>717</v>
      </c>
      <c r="B400" s="138"/>
      <c r="C400" s="138"/>
      <c r="D400" s="127">
        <f t="shared" si="6"/>
        <v>0</v>
      </c>
      <c r="E400" s="138"/>
    </row>
    <row r="401" spans="1:5" ht="18.75" customHeight="1">
      <c r="A401" s="139" t="s">
        <v>88</v>
      </c>
      <c r="B401" s="127">
        <f>SUM(B402:B407)</f>
        <v>310</v>
      </c>
      <c r="C401" s="127">
        <f>SUM(C402:C407)</f>
        <v>840</v>
      </c>
      <c r="D401" s="127">
        <f t="shared" si="6"/>
        <v>270.97000000000003</v>
      </c>
      <c r="E401" s="138"/>
    </row>
    <row r="402" spans="1:5" ht="18.75" customHeight="1">
      <c r="A402" s="141" t="s">
        <v>719</v>
      </c>
      <c r="B402" s="138"/>
      <c r="C402" s="138"/>
      <c r="D402" s="127">
        <f t="shared" si="6"/>
        <v>0</v>
      </c>
      <c r="E402" s="138"/>
    </row>
    <row r="403" spans="1:5" ht="18.75" customHeight="1">
      <c r="A403" s="141" t="s">
        <v>721</v>
      </c>
      <c r="B403" s="138"/>
      <c r="C403" s="138"/>
      <c r="D403" s="127">
        <f t="shared" si="6"/>
        <v>0</v>
      </c>
      <c r="E403" s="138"/>
    </row>
    <row r="404" spans="1:5" ht="18.75" customHeight="1">
      <c r="A404" s="141" t="s">
        <v>723</v>
      </c>
      <c r="B404" s="138"/>
      <c r="C404" s="138"/>
      <c r="D404" s="127">
        <f t="shared" si="6"/>
        <v>0</v>
      </c>
      <c r="E404" s="138"/>
    </row>
    <row r="405" spans="1:5" ht="18.75" customHeight="1">
      <c r="A405" s="138" t="s">
        <v>724</v>
      </c>
      <c r="B405" s="138"/>
      <c r="C405" s="138"/>
      <c r="D405" s="127">
        <f t="shared" si="6"/>
        <v>0</v>
      </c>
      <c r="E405" s="138"/>
    </row>
    <row r="406" spans="1:5" ht="18.75" customHeight="1">
      <c r="A406" s="140" t="s">
        <v>726</v>
      </c>
      <c r="B406" s="138"/>
      <c r="C406" s="138"/>
      <c r="D406" s="127">
        <f t="shared" si="6"/>
        <v>0</v>
      </c>
      <c r="E406" s="138"/>
    </row>
    <row r="407" spans="1:5" ht="18.75" customHeight="1">
      <c r="A407" s="140" t="s">
        <v>728</v>
      </c>
      <c r="B407" s="138">
        <v>310</v>
      </c>
      <c r="C407" s="138">
        <v>840</v>
      </c>
      <c r="D407" s="127">
        <f t="shared" si="6"/>
        <v>270.97000000000003</v>
      </c>
      <c r="E407" s="138"/>
    </row>
    <row r="408" spans="1:5" ht="18.75" customHeight="1">
      <c r="A408" s="139" t="s">
        <v>89</v>
      </c>
      <c r="B408" s="127">
        <v>368</v>
      </c>
      <c r="C408" s="127">
        <v>54</v>
      </c>
      <c r="D408" s="127">
        <f t="shared" si="6"/>
        <v>14.67</v>
      </c>
      <c r="E408" s="138"/>
    </row>
    <row r="409" spans="1:5" ht="18.75" customHeight="1">
      <c r="A409" s="127" t="s">
        <v>90</v>
      </c>
      <c r="B409" s="127">
        <f>B410+B415+B423+B429+B433+B438+B443+B450+B454+B458</f>
        <v>5861</v>
      </c>
      <c r="C409" s="127">
        <f>C410+C415+C423+C429+C433+C438+C443+C450+C454+C458</f>
        <v>3525</v>
      </c>
      <c r="D409" s="127">
        <f t="shared" si="6"/>
        <v>60.14</v>
      </c>
      <c r="E409" s="138"/>
    </row>
    <row r="410" spans="1:5" ht="18.75" customHeight="1">
      <c r="A410" s="143" t="s">
        <v>91</v>
      </c>
      <c r="B410" s="127">
        <f>SUM(B411:B414)</f>
        <v>128</v>
      </c>
      <c r="C410" s="127">
        <f>SUM(C411:C414)</f>
        <v>115</v>
      </c>
      <c r="D410" s="127">
        <f t="shared" si="6"/>
        <v>89.84</v>
      </c>
      <c r="E410" s="138"/>
    </row>
    <row r="411" spans="1:5" ht="18.75" customHeight="1">
      <c r="A411" s="140" t="s">
        <v>580</v>
      </c>
      <c r="B411" s="138">
        <v>120</v>
      </c>
      <c r="C411" s="138">
        <v>110</v>
      </c>
      <c r="D411" s="127">
        <f t="shared" si="6"/>
        <v>91.67</v>
      </c>
      <c r="E411" s="138"/>
    </row>
    <row r="412" spans="1:5" ht="18.75" customHeight="1">
      <c r="A412" s="140" t="s">
        <v>582</v>
      </c>
      <c r="B412" s="138"/>
      <c r="C412" s="138"/>
      <c r="D412" s="127">
        <f t="shared" si="6"/>
        <v>0</v>
      </c>
      <c r="E412" s="138"/>
    </row>
    <row r="413" spans="1:5" ht="18.75" customHeight="1">
      <c r="A413" s="140" t="s">
        <v>584</v>
      </c>
      <c r="B413" s="138"/>
      <c r="C413" s="138"/>
      <c r="D413" s="127">
        <f t="shared" si="6"/>
        <v>0</v>
      </c>
      <c r="E413" s="138"/>
    </row>
    <row r="414" spans="1:5" ht="18.75" customHeight="1">
      <c r="A414" s="141" t="s">
        <v>735</v>
      </c>
      <c r="B414" s="138">
        <v>8</v>
      </c>
      <c r="C414" s="138">
        <v>5</v>
      </c>
      <c r="D414" s="127">
        <f t="shared" si="6"/>
        <v>62.5</v>
      </c>
      <c r="E414" s="138"/>
    </row>
    <row r="415" spans="1:5" ht="18.75" customHeight="1">
      <c r="A415" s="139" t="s">
        <v>92</v>
      </c>
      <c r="B415" s="127">
        <f>SUM(B416:B422)</f>
        <v>0</v>
      </c>
      <c r="C415" s="127">
        <f>SUM(C416:C422)</f>
        <v>0</v>
      </c>
      <c r="D415" s="127">
        <f t="shared" si="6"/>
        <v>0</v>
      </c>
      <c r="E415" s="138"/>
    </row>
    <row r="416" spans="1:5" ht="18.75" customHeight="1">
      <c r="A416" s="140" t="s">
        <v>736</v>
      </c>
      <c r="B416" s="138"/>
      <c r="C416" s="138"/>
      <c r="D416" s="127">
        <f t="shared" si="6"/>
        <v>0</v>
      </c>
      <c r="E416" s="138"/>
    </row>
    <row r="417" spans="1:5" ht="18.75" customHeight="1">
      <c r="A417" s="138" t="s">
        <v>737</v>
      </c>
      <c r="B417" s="138"/>
      <c r="C417" s="138"/>
      <c r="D417" s="127">
        <f t="shared" si="6"/>
        <v>0</v>
      </c>
      <c r="E417" s="138"/>
    </row>
    <row r="418" spans="1:5" ht="18.75" customHeight="1">
      <c r="A418" s="140" t="s">
        <v>738</v>
      </c>
      <c r="B418" s="138"/>
      <c r="C418" s="138"/>
      <c r="D418" s="127">
        <f t="shared" si="6"/>
        <v>0</v>
      </c>
      <c r="E418" s="138"/>
    </row>
    <row r="419" spans="1:5" ht="18.75" customHeight="1">
      <c r="A419" s="140" t="s">
        <v>739</v>
      </c>
      <c r="B419" s="138"/>
      <c r="C419" s="138"/>
      <c r="D419" s="127">
        <f t="shared" si="6"/>
        <v>0</v>
      </c>
      <c r="E419" s="138"/>
    </row>
    <row r="420" spans="1:5" ht="18.75" customHeight="1">
      <c r="A420" s="140" t="s">
        <v>741</v>
      </c>
      <c r="B420" s="138"/>
      <c r="C420" s="138"/>
      <c r="D420" s="127">
        <f t="shared" si="6"/>
        <v>0</v>
      </c>
      <c r="E420" s="138"/>
    </row>
    <row r="421" spans="1:5" ht="18.75" customHeight="1">
      <c r="A421" s="141" t="s">
        <v>743</v>
      </c>
      <c r="B421" s="138"/>
      <c r="C421" s="138"/>
      <c r="D421" s="127">
        <f t="shared" si="6"/>
        <v>0</v>
      </c>
      <c r="E421" s="138"/>
    </row>
    <row r="422" spans="1:5" ht="18.75" customHeight="1">
      <c r="A422" s="141" t="s">
        <v>745</v>
      </c>
      <c r="B422" s="138"/>
      <c r="C422" s="138"/>
      <c r="D422" s="127">
        <f t="shared" si="6"/>
        <v>0</v>
      </c>
      <c r="E422" s="138"/>
    </row>
    <row r="423" spans="1:5" ht="18.75" customHeight="1">
      <c r="A423" s="143" t="s">
        <v>93</v>
      </c>
      <c r="B423" s="127">
        <f>SUM(B424:B428)</f>
        <v>0</v>
      </c>
      <c r="C423" s="127">
        <f>SUM(C424:C428)</f>
        <v>0</v>
      </c>
      <c r="D423" s="127">
        <f t="shared" si="6"/>
        <v>0</v>
      </c>
      <c r="E423" s="138"/>
    </row>
    <row r="424" spans="1:5" ht="18.75" customHeight="1">
      <c r="A424" s="140" t="s">
        <v>736</v>
      </c>
      <c r="B424" s="138"/>
      <c r="C424" s="138"/>
      <c r="D424" s="127">
        <f t="shared" si="6"/>
        <v>0</v>
      </c>
      <c r="E424" s="138"/>
    </row>
    <row r="425" spans="1:5" ht="18.75" customHeight="1">
      <c r="A425" s="140" t="s">
        <v>748</v>
      </c>
      <c r="B425" s="138"/>
      <c r="C425" s="138"/>
      <c r="D425" s="127">
        <f t="shared" si="6"/>
        <v>0</v>
      </c>
      <c r="E425" s="138"/>
    </row>
    <row r="426" spans="1:5" ht="18.75" customHeight="1">
      <c r="A426" s="140" t="s">
        <v>750</v>
      </c>
      <c r="B426" s="138"/>
      <c r="C426" s="138"/>
      <c r="D426" s="127">
        <f t="shared" si="6"/>
        <v>0</v>
      </c>
      <c r="E426" s="138"/>
    </row>
    <row r="427" spans="1:5" ht="18.75" customHeight="1">
      <c r="A427" s="141" t="s">
        <v>752</v>
      </c>
      <c r="B427" s="138"/>
      <c r="C427" s="138"/>
      <c r="D427" s="127">
        <f t="shared" si="6"/>
        <v>0</v>
      </c>
      <c r="E427" s="138"/>
    </row>
    <row r="428" spans="1:5" ht="18.75" customHeight="1">
      <c r="A428" s="141" t="s">
        <v>754</v>
      </c>
      <c r="B428" s="138"/>
      <c r="C428" s="138"/>
      <c r="D428" s="127">
        <f t="shared" si="6"/>
        <v>0</v>
      </c>
      <c r="E428" s="138"/>
    </row>
    <row r="429" spans="1:5" ht="18.75" customHeight="1">
      <c r="A429" s="143" t="s">
        <v>94</v>
      </c>
      <c r="B429" s="127">
        <f>SUM(B430:B432)</f>
        <v>4168</v>
      </c>
      <c r="C429" s="127">
        <f>SUM(C430:C432)</f>
        <v>2000</v>
      </c>
      <c r="D429" s="127">
        <f t="shared" si="6"/>
        <v>47.98</v>
      </c>
      <c r="E429" s="138"/>
    </row>
    <row r="430" spans="1:5" ht="18.75" customHeight="1">
      <c r="A430" s="138" t="s">
        <v>736</v>
      </c>
      <c r="B430" s="138">
        <v>54</v>
      </c>
      <c r="C430" s="138"/>
      <c r="D430" s="127">
        <f t="shared" si="6"/>
        <v>0</v>
      </c>
      <c r="E430" s="138"/>
    </row>
    <row r="431" spans="1:5" ht="18.75" customHeight="1">
      <c r="A431" s="140" t="s">
        <v>758</v>
      </c>
      <c r="B431" s="138"/>
      <c r="C431" s="138"/>
      <c r="D431" s="127">
        <f t="shared" si="6"/>
        <v>0</v>
      </c>
      <c r="E431" s="138"/>
    </row>
    <row r="432" spans="1:5" ht="18.75" customHeight="1">
      <c r="A432" s="141" t="s">
        <v>760</v>
      </c>
      <c r="B432" s="138">
        <v>4114</v>
      </c>
      <c r="C432" s="138">
        <v>2000</v>
      </c>
      <c r="D432" s="127">
        <f t="shared" si="6"/>
        <v>48.61</v>
      </c>
      <c r="E432" s="138"/>
    </row>
    <row r="433" spans="1:5" ht="18.75" customHeight="1">
      <c r="A433" s="143" t="s">
        <v>95</v>
      </c>
      <c r="B433" s="127">
        <f>SUM(B434:B437)</f>
        <v>60</v>
      </c>
      <c r="C433" s="127">
        <f>SUM(C434:C437)</f>
        <v>0</v>
      </c>
      <c r="D433" s="127">
        <f t="shared" si="6"/>
        <v>0</v>
      </c>
      <c r="E433" s="138"/>
    </row>
    <row r="434" spans="1:5" ht="18.75" customHeight="1">
      <c r="A434" s="141" t="s">
        <v>736</v>
      </c>
      <c r="B434" s="138"/>
      <c r="C434" s="138"/>
      <c r="D434" s="127">
        <f t="shared" si="6"/>
        <v>0</v>
      </c>
      <c r="E434" s="138"/>
    </row>
    <row r="435" spans="1:5" ht="18.75" customHeight="1">
      <c r="A435" s="140" t="s">
        <v>763</v>
      </c>
      <c r="B435" s="138">
        <v>60</v>
      </c>
      <c r="C435" s="138"/>
      <c r="D435" s="127">
        <f t="shared" si="6"/>
        <v>0</v>
      </c>
      <c r="E435" s="138"/>
    </row>
    <row r="436" spans="1:5" ht="18.75" customHeight="1">
      <c r="A436" s="140" t="s">
        <v>764</v>
      </c>
      <c r="B436" s="138"/>
      <c r="C436" s="138"/>
      <c r="D436" s="127">
        <f t="shared" si="6"/>
        <v>0</v>
      </c>
      <c r="E436" s="138"/>
    </row>
    <row r="437" spans="1:5" ht="18.75" customHeight="1">
      <c r="A437" s="140" t="s">
        <v>765</v>
      </c>
      <c r="B437" s="138"/>
      <c r="C437" s="138"/>
      <c r="D437" s="127">
        <f t="shared" si="6"/>
        <v>0</v>
      </c>
      <c r="E437" s="138"/>
    </row>
    <row r="438" spans="1:5" ht="18.75" customHeight="1">
      <c r="A438" s="143" t="s">
        <v>96</v>
      </c>
      <c r="B438" s="127">
        <f>SUM(B439:B442)</f>
        <v>0</v>
      </c>
      <c r="C438" s="127">
        <f>SUM(C439:C442)</f>
        <v>0</v>
      </c>
      <c r="D438" s="127">
        <f t="shared" si="6"/>
        <v>0</v>
      </c>
      <c r="E438" s="138"/>
    </row>
    <row r="439" spans="1:5" ht="18.75" customHeight="1">
      <c r="A439" s="141" t="s">
        <v>766</v>
      </c>
      <c r="B439" s="138"/>
      <c r="C439" s="138"/>
      <c r="D439" s="127">
        <f t="shared" si="6"/>
        <v>0</v>
      </c>
      <c r="E439" s="138"/>
    </row>
    <row r="440" spans="1:5" ht="18.75" customHeight="1">
      <c r="A440" s="141" t="s">
        <v>768</v>
      </c>
      <c r="B440" s="138"/>
      <c r="C440" s="138"/>
      <c r="D440" s="127">
        <f t="shared" si="6"/>
        <v>0</v>
      </c>
      <c r="E440" s="138"/>
    </row>
    <row r="441" spans="1:5" ht="18.75" customHeight="1">
      <c r="A441" s="141" t="s">
        <v>1682</v>
      </c>
      <c r="B441" s="138"/>
      <c r="C441" s="138"/>
      <c r="D441" s="127">
        <f t="shared" si="6"/>
        <v>0</v>
      </c>
      <c r="E441" s="138"/>
    </row>
    <row r="442" spans="1:5" ht="18.75" customHeight="1">
      <c r="A442" s="141" t="s">
        <v>1683</v>
      </c>
      <c r="B442" s="138"/>
      <c r="C442" s="138"/>
      <c r="D442" s="127">
        <f t="shared" si="6"/>
        <v>0</v>
      </c>
      <c r="E442" s="138"/>
    </row>
    <row r="443" spans="1:5" ht="18.75" customHeight="1">
      <c r="A443" s="139" t="s">
        <v>97</v>
      </c>
      <c r="B443" s="127">
        <f>SUM(B444:B449)</f>
        <v>1000</v>
      </c>
      <c r="C443" s="127">
        <f>SUM(C444:C449)</f>
        <v>1200</v>
      </c>
      <c r="D443" s="127">
        <f t="shared" si="6"/>
        <v>120</v>
      </c>
      <c r="E443" s="138"/>
    </row>
    <row r="444" spans="1:5" ht="18.75" customHeight="1">
      <c r="A444" s="140" t="s">
        <v>736</v>
      </c>
      <c r="B444" s="138"/>
      <c r="C444" s="138"/>
      <c r="D444" s="127">
        <f t="shared" si="6"/>
        <v>0</v>
      </c>
      <c r="E444" s="138"/>
    </row>
    <row r="445" spans="1:5" ht="18.75" customHeight="1">
      <c r="A445" s="141" t="s">
        <v>740</v>
      </c>
      <c r="B445" s="138">
        <v>1000</v>
      </c>
      <c r="C445" s="138"/>
      <c r="D445" s="127">
        <f t="shared" si="6"/>
        <v>0</v>
      </c>
      <c r="E445" s="138"/>
    </row>
    <row r="446" spans="1:5" ht="18.75" customHeight="1">
      <c r="A446" s="141" t="s">
        <v>742</v>
      </c>
      <c r="B446" s="138"/>
      <c r="C446" s="138"/>
      <c r="D446" s="127">
        <f t="shared" si="6"/>
        <v>0</v>
      </c>
      <c r="E446" s="138"/>
    </row>
    <row r="447" spans="1:5" ht="18.75" customHeight="1">
      <c r="A447" s="141" t="s">
        <v>744</v>
      </c>
      <c r="B447" s="138"/>
      <c r="C447" s="138"/>
      <c r="D447" s="127">
        <f t="shared" si="6"/>
        <v>0</v>
      </c>
      <c r="E447" s="138"/>
    </row>
    <row r="448" spans="1:5" ht="18.75" customHeight="1">
      <c r="A448" s="140" t="s">
        <v>746</v>
      </c>
      <c r="B448" s="138"/>
      <c r="C448" s="138"/>
      <c r="D448" s="127">
        <f t="shared" si="6"/>
        <v>0</v>
      </c>
      <c r="E448" s="138"/>
    </row>
    <row r="449" spans="1:5" ht="18.75" customHeight="1">
      <c r="A449" s="140" t="s">
        <v>747</v>
      </c>
      <c r="B449" s="138"/>
      <c r="C449" s="138">
        <v>1200</v>
      </c>
      <c r="D449" s="127">
        <f t="shared" si="6"/>
        <v>0</v>
      </c>
      <c r="E449" s="138"/>
    </row>
    <row r="450" spans="1:5" ht="18.75" customHeight="1">
      <c r="A450" s="139" t="s">
        <v>98</v>
      </c>
      <c r="B450" s="127">
        <f>SUM(B451:B453)</f>
        <v>0</v>
      </c>
      <c r="C450" s="127">
        <f>SUM(C451:C453)</f>
        <v>0</v>
      </c>
      <c r="D450" s="127">
        <f t="shared" si="6"/>
        <v>0</v>
      </c>
      <c r="E450" s="138"/>
    </row>
    <row r="451" spans="1:5" ht="18.75" customHeight="1">
      <c r="A451" s="141" t="s">
        <v>749</v>
      </c>
      <c r="B451" s="138"/>
      <c r="C451" s="138"/>
      <c r="D451" s="127">
        <f t="shared" si="6"/>
        <v>0</v>
      </c>
      <c r="E451" s="138"/>
    </row>
    <row r="452" spans="1:5" ht="18.75" customHeight="1">
      <c r="A452" s="141" t="s">
        <v>751</v>
      </c>
      <c r="B452" s="138"/>
      <c r="C452" s="138"/>
      <c r="D452" s="127">
        <f t="shared" si="6"/>
        <v>0</v>
      </c>
      <c r="E452" s="138"/>
    </row>
    <row r="453" spans="1:5" ht="18.75" customHeight="1">
      <c r="A453" s="141" t="s">
        <v>753</v>
      </c>
      <c r="B453" s="138"/>
      <c r="C453" s="138"/>
      <c r="D453" s="127">
        <f t="shared" si="6"/>
        <v>0</v>
      </c>
      <c r="E453" s="138"/>
    </row>
    <row r="454" spans="1:5" ht="18.75" customHeight="1">
      <c r="A454" s="127" t="s">
        <v>99</v>
      </c>
      <c r="B454" s="127">
        <f>SUM(B455:B456)</f>
        <v>0</v>
      </c>
      <c r="C454" s="127">
        <f>SUM(C455:C456)</f>
        <v>0</v>
      </c>
      <c r="D454" s="127">
        <f t="shared" si="6"/>
        <v>0</v>
      </c>
      <c r="E454" s="138"/>
    </row>
    <row r="455" spans="1:5" ht="18.75" customHeight="1">
      <c r="A455" s="141" t="s">
        <v>755</v>
      </c>
      <c r="B455" s="138"/>
      <c r="C455" s="138"/>
      <c r="D455" s="127">
        <f t="shared" si="6"/>
        <v>0</v>
      </c>
      <c r="E455" s="138"/>
    </row>
    <row r="456" spans="1:5" ht="18.75" customHeight="1">
      <c r="A456" s="141" t="s">
        <v>756</v>
      </c>
      <c r="B456" s="138"/>
      <c r="C456" s="138"/>
      <c r="D456" s="127">
        <f t="shared" si="6"/>
        <v>0</v>
      </c>
      <c r="E456" s="138"/>
    </row>
    <row r="457" spans="1:5" ht="18.75" customHeight="1">
      <c r="A457" s="141" t="s">
        <v>1684</v>
      </c>
      <c r="B457" s="138"/>
      <c r="C457" s="138"/>
      <c r="D457" s="127"/>
      <c r="E457" s="138"/>
    </row>
    <row r="458" spans="1:5" ht="18.75" customHeight="1">
      <c r="A458" s="139" t="s">
        <v>100</v>
      </c>
      <c r="B458" s="127">
        <f>SUM(B459:B462)</f>
        <v>505</v>
      </c>
      <c r="C458" s="127">
        <f>SUM(C459:C462)</f>
        <v>210</v>
      </c>
      <c r="D458" s="127">
        <f t="shared" ref="D458:D523" si="7">ROUND(IF(B458=0,0,C458/B458*100),2)</f>
        <v>41.58</v>
      </c>
      <c r="E458" s="138"/>
    </row>
    <row r="459" spans="1:5" ht="18.75" customHeight="1">
      <c r="A459" s="140" t="s">
        <v>757</v>
      </c>
      <c r="B459" s="138"/>
      <c r="C459" s="138"/>
      <c r="D459" s="127">
        <f t="shared" si="7"/>
        <v>0</v>
      </c>
      <c r="E459" s="138"/>
    </row>
    <row r="460" spans="1:5" ht="18.75" customHeight="1">
      <c r="A460" s="141" t="s">
        <v>759</v>
      </c>
      <c r="B460" s="138"/>
      <c r="C460" s="138"/>
      <c r="D460" s="127">
        <f t="shared" si="7"/>
        <v>0</v>
      </c>
      <c r="E460" s="138"/>
    </row>
    <row r="461" spans="1:5" ht="18.75" customHeight="1">
      <c r="A461" s="141" t="s">
        <v>761</v>
      </c>
      <c r="B461" s="138"/>
      <c r="C461" s="138"/>
      <c r="D461" s="127">
        <f t="shared" si="7"/>
        <v>0</v>
      </c>
      <c r="E461" s="138"/>
    </row>
    <row r="462" spans="1:5" ht="18.75" customHeight="1">
      <c r="A462" s="141" t="s">
        <v>762</v>
      </c>
      <c r="B462" s="138">
        <v>505</v>
      </c>
      <c r="C462" s="138">
        <v>210</v>
      </c>
      <c r="D462" s="127">
        <f t="shared" si="7"/>
        <v>41.58</v>
      </c>
      <c r="E462" s="138"/>
    </row>
    <row r="463" spans="1:5" ht="18.75" customHeight="1">
      <c r="A463" s="127" t="s">
        <v>1685</v>
      </c>
      <c r="B463" s="127">
        <f>B464+B480+B488+B499+B508+B516</f>
        <v>2048</v>
      </c>
      <c r="C463" s="127">
        <f>C464+C480+C488+C499+C508+C516</f>
        <v>5376</v>
      </c>
      <c r="D463" s="127">
        <f t="shared" si="7"/>
        <v>262.5</v>
      </c>
      <c r="E463" s="138"/>
    </row>
    <row r="464" spans="1:5" ht="18.75" customHeight="1">
      <c r="A464" s="127" t="s">
        <v>1686</v>
      </c>
      <c r="B464" s="127">
        <f>SUM(B465:B479)</f>
        <v>1393</v>
      </c>
      <c r="C464" s="127">
        <f>SUM(C465:C479)</f>
        <v>1839</v>
      </c>
      <c r="D464" s="127">
        <f t="shared" si="7"/>
        <v>132.02000000000001</v>
      </c>
      <c r="E464" s="138"/>
    </row>
    <row r="465" spans="1:5" ht="18.75" customHeight="1">
      <c r="A465" s="138" t="s">
        <v>580</v>
      </c>
      <c r="B465" s="335">
        <v>375</v>
      </c>
      <c r="C465" s="138">
        <v>361</v>
      </c>
      <c r="D465" s="127">
        <f t="shared" si="7"/>
        <v>96.27</v>
      </c>
      <c r="E465" s="138"/>
    </row>
    <row r="466" spans="1:5" ht="18.75" customHeight="1">
      <c r="A466" s="138" t="s">
        <v>582</v>
      </c>
      <c r="B466" s="335">
        <v>0</v>
      </c>
      <c r="C466" s="138"/>
      <c r="D466" s="127">
        <f t="shared" si="7"/>
        <v>0</v>
      </c>
      <c r="E466" s="138"/>
    </row>
    <row r="467" spans="1:5" ht="18.75" customHeight="1">
      <c r="A467" s="138" t="s">
        <v>584</v>
      </c>
      <c r="B467" s="335">
        <v>0</v>
      </c>
      <c r="C467" s="138"/>
      <c r="D467" s="127">
        <f t="shared" si="7"/>
        <v>0</v>
      </c>
      <c r="E467" s="138"/>
    </row>
    <row r="468" spans="1:5" ht="18.75" customHeight="1">
      <c r="A468" s="138" t="s">
        <v>767</v>
      </c>
      <c r="B468" s="335">
        <v>59</v>
      </c>
      <c r="C468" s="138">
        <v>55</v>
      </c>
      <c r="D468" s="127">
        <f t="shared" si="7"/>
        <v>93.22</v>
      </c>
      <c r="E468" s="138"/>
    </row>
    <row r="469" spans="1:5" ht="18.75" customHeight="1">
      <c r="A469" s="138" t="s">
        <v>769</v>
      </c>
      <c r="B469" s="335">
        <v>54</v>
      </c>
      <c r="C469" s="138">
        <v>52</v>
      </c>
      <c r="D469" s="127">
        <f t="shared" si="7"/>
        <v>96.3</v>
      </c>
      <c r="E469" s="138"/>
    </row>
    <row r="470" spans="1:5" ht="18.75" customHeight="1">
      <c r="A470" s="138" t="s">
        <v>770</v>
      </c>
      <c r="B470" s="335">
        <v>0</v>
      </c>
      <c r="C470" s="138"/>
      <c r="D470" s="127">
        <f t="shared" si="7"/>
        <v>0</v>
      </c>
      <c r="E470" s="138"/>
    </row>
    <row r="471" spans="1:5" ht="18.75" customHeight="1">
      <c r="A471" s="138" t="s">
        <v>771</v>
      </c>
      <c r="B471" s="335">
        <v>0</v>
      </c>
      <c r="C471" s="138"/>
      <c r="D471" s="127">
        <f t="shared" si="7"/>
        <v>0</v>
      </c>
      <c r="E471" s="138"/>
    </row>
    <row r="472" spans="1:5" ht="18.75" customHeight="1">
      <c r="A472" s="138" t="s">
        <v>772</v>
      </c>
      <c r="B472" s="335">
        <v>0</v>
      </c>
      <c r="C472" s="138"/>
      <c r="D472" s="127">
        <f t="shared" si="7"/>
        <v>0</v>
      </c>
      <c r="E472" s="138"/>
    </row>
    <row r="473" spans="1:5" ht="18.75" customHeight="1">
      <c r="A473" s="138" t="s">
        <v>773</v>
      </c>
      <c r="B473" s="335">
        <v>125</v>
      </c>
      <c r="C473" s="138">
        <v>131</v>
      </c>
      <c r="D473" s="127">
        <f t="shared" si="7"/>
        <v>104.8</v>
      </c>
      <c r="E473" s="138"/>
    </row>
    <row r="474" spans="1:5" ht="18.75" customHeight="1">
      <c r="A474" s="138" t="s">
        <v>1687</v>
      </c>
      <c r="B474" s="335">
        <v>0</v>
      </c>
      <c r="C474" s="138"/>
      <c r="D474" s="127">
        <f t="shared" si="7"/>
        <v>0</v>
      </c>
      <c r="E474" s="138"/>
    </row>
    <row r="475" spans="1:5" ht="18.75" customHeight="1">
      <c r="A475" s="138" t="s">
        <v>776</v>
      </c>
      <c r="B475" s="335">
        <v>7</v>
      </c>
      <c r="C475" s="138">
        <v>5</v>
      </c>
      <c r="D475" s="127">
        <f t="shared" si="7"/>
        <v>71.430000000000007</v>
      </c>
      <c r="E475" s="138"/>
    </row>
    <row r="476" spans="1:5" ht="18.75" customHeight="1">
      <c r="A476" s="138" t="s">
        <v>1688</v>
      </c>
      <c r="B476" s="335">
        <v>17</v>
      </c>
      <c r="C476" s="138">
        <v>15</v>
      </c>
      <c r="D476" s="127">
        <f t="shared" si="7"/>
        <v>88.24</v>
      </c>
      <c r="E476" s="138"/>
    </row>
    <row r="477" spans="1:5" ht="18.75" customHeight="1">
      <c r="A477" s="138" t="s">
        <v>1689</v>
      </c>
      <c r="B477" s="335">
        <v>0</v>
      </c>
      <c r="C477" s="138"/>
      <c r="D477" s="127">
        <f t="shared" si="7"/>
        <v>0</v>
      </c>
      <c r="E477" s="138"/>
    </row>
    <row r="478" spans="1:5" ht="18.75" customHeight="1">
      <c r="A478" s="138" t="s">
        <v>1690</v>
      </c>
      <c r="B478" s="335">
        <v>6</v>
      </c>
      <c r="C478" s="138">
        <v>5</v>
      </c>
      <c r="D478" s="127">
        <f t="shared" si="7"/>
        <v>83.33</v>
      </c>
      <c r="E478" s="138"/>
    </row>
    <row r="479" spans="1:5" ht="18.75" customHeight="1">
      <c r="A479" s="138" t="s">
        <v>1691</v>
      </c>
      <c r="B479" s="335">
        <v>750</v>
      </c>
      <c r="C479" s="138">
        <v>1215</v>
      </c>
      <c r="D479" s="127">
        <f t="shared" si="7"/>
        <v>162</v>
      </c>
      <c r="E479" s="138"/>
    </row>
    <row r="480" spans="1:5" ht="18.75" customHeight="1">
      <c r="A480" s="127" t="s">
        <v>101</v>
      </c>
      <c r="B480" s="127">
        <f>SUM(B481:B487)</f>
        <v>105</v>
      </c>
      <c r="C480" s="127">
        <f>SUM(C481:C487)</f>
        <v>2904</v>
      </c>
      <c r="D480" s="127">
        <f t="shared" si="7"/>
        <v>2765.71</v>
      </c>
      <c r="E480" s="138"/>
    </row>
    <row r="481" spans="1:5" ht="18.75" customHeight="1">
      <c r="A481" s="138" t="s">
        <v>580</v>
      </c>
      <c r="B481" s="138"/>
      <c r="C481" s="138"/>
      <c r="D481" s="127">
        <f t="shared" si="7"/>
        <v>0</v>
      </c>
      <c r="E481" s="138"/>
    </row>
    <row r="482" spans="1:5" ht="18.75" customHeight="1">
      <c r="A482" s="138" t="s">
        <v>582</v>
      </c>
      <c r="B482" s="138"/>
      <c r="C482" s="138"/>
      <c r="D482" s="127">
        <f t="shared" si="7"/>
        <v>0</v>
      </c>
      <c r="E482" s="138"/>
    </row>
    <row r="483" spans="1:5" ht="18.75" customHeight="1">
      <c r="A483" s="138" t="s">
        <v>584</v>
      </c>
      <c r="B483" s="138"/>
      <c r="C483" s="138"/>
      <c r="D483" s="127">
        <f t="shared" si="7"/>
        <v>0</v>
      </c>
      <c r="E483" s="138"/>
    </row>
    <row r="484" spans="1:5" ht="18.75" customHeight="1">
      <c r="A484" s="138" t="s">
        <v>778</v>
      </c>
      <c r="B484" s="138">
        <v>104</v>
      </c>
      <c r="C484" s="138">
        <v>2039</v>
      </c>
      <c r="D484" s="127">
        <f t="shared" si="7"/>
        <v>1960.58</v>
      </c>
      <c r="E484" s="138"/>
    </row>
    <row r="485" spans="1:5" ht="18.75" customHeight="1">
      <c r="A485" s="138" t="s">
        <v>780</v>
      </c>
      <c r="B485" s="138">
        <v>1</v>
      </c>
      <c r="C485" s="138">
        <v>5</v>
      </c>
      <c r="D485" s="127">
        <f t="shared" si="7"/>
        <v>500</v>
      </c>
      <c r="E485" s="138"/>
    </row>
    <row r="486" spans="1:5" ht="18.75" customHeight="1">
      <c r="A486" s="138" t="s">
        <v>781</v>
      </c>
      <c r="B486" s="138"/>
      <c r="C486" s="138"/>
      <c r="D486" s="127">
        <f t="shared" si="7"/>
        <v>0</v>
      </c>
      <c r="E486" s="138"/>
    </row>
    <row r="487" spans="1:5" ht="18.75" customHeight="1">
      <c r="A487" s="138" t="s">
        <v>782</v>
      </c>
      <c r="B487" s="138"/>
      <c r="C487" s="138">
        <v>860</v>
      </c>
      <c r="D487" s="127">
        <f t="shared" si="7"/>
        <v>0</v>
      </c>
      <c r="E487" s="138"/>
    </row>
    <row r="488" spans="1:5" ht="18.75" customHeight="1">
      <c r="A488" s="127" t="s">
        <v>102</v>
      </c>
      <c r="B488" s="127">
        <f>SUM(B489:B498)</f>
        <v>52</v>
      </c>
      <c r="C488" s="127">
        <f>SUM(C489:C498)</f>
        <v>64</v>
      </c>
      <c r="D488" s="127">
        <f t="shared" si="7"/>
        <v>123.08</v>
      </c>
      <c r="E488" s="138"/>
    </row>
    <row r="489" spans="1:5" ht="18.75" customHeight="1">
      <c r="A489" s="138" t="s">
        <v>580</v>
      </c>
      <c r="B489" s="138"/>
      <c r="C489" s="138"/>
      <c r="D489" s="127">
        <f t="shared" si="7"/>
        <v>0</v>
      </c>
      <c r="E489" s="138"/>
    </row>
    <row r="490" spans="1:5" ht="18.75" customHeight="1">
      <c r="A490" s="138" t="s">
        <v>582</v>
      </c>
      <c r="B490" s="138"/>
      <c r="C490" s="138"/>
      <c r="D490" s="127">
        <f t="shared" si="7"/>
        <v>0</v>
      </c>
      <c r="E490" s="138"/>
    </row>
    <row r="491" spans="1:5" ht="18.75" customHeight="1">
      <c r="A491" s="138" t="s">
        <v>584</v>
      </c>
      <c r="B491" s="138"/>
      <c r="C491" s="138"/>
      <c r="D491" s="127">
        <f t="shared" si="7"/>
        <v>0</v>
      </c>
      <c r="E491" s="138"/>
    </row>
    <row r="492" spans="1:5" ht="18.75" customHeight="1">
      <c r="A492" s="138" t="s">
        <v>784</v>
      </c>
      <c r="B492" s="138"/>
      <c r="C492" s="138"/>
      <c r="D492" s="127">
        <f t="shared" si="7"/>
        <v>0</v>
      </c>
      <c r="E492" s="138"/>
    </row>
    <row r="493" spans="1:5" ht="18.75" customHeight="1">
      <c r="A493" s="138" t="s">
        <v>786</v>
      </c>
      <c r="B493" s="138"/>
      <c r="C493" s="138"/>
      <c r="D493" s="127">
        <f t="shared" si="7"/>
        <v>0</v>
      </c>
      <c r="E493" s="138"/>
    </row>
    <row r="494" spans="1:5" ht="18.75" customHeight="1">
      <c r="A494" s="138" t="s">
        <v>788</v>
      </c>
      <c r="B494" s="138"/>
      <c r="C494" s="138"/>
      <c r="D494" s="127">
        <f t="shared" si="7"/>
        <v>0</v>
      </c>
      <c r="E494" s="138"/>
    </row>
    <row r="495" spans="1:5" ht="18.75" customHeight="1">
      <c r="A495" s="138" t="s">
        <v>790</v>
      </c>
      <c r="B495" s="138"/>
      <c r="C495" s="138"/>
      <c r="D495" s="127">
        <f t="shared" si="7"/>
        <v>0</v>
      </c>
      <c r="E495" s="138"/>
    </row>
    <row r="496" spans="1:5" ht="18.75" customHeight="1">
      <c r="A496" s="138" t="s">
        <v>791</v>
      </c>
      <c r="B496" s="138">
        <v>42</v>
      </c>
      <c r="C496" s="138">
        <v>44</v>
      </c>
      <c r="D496" s="127">
        <f t="shared" si="7"/>
        <v>104.76</v>
      </c>
      <c r="E496" s="138"/>
    </row>
    <row r="497" spans="1:5" ht="18.75" customHeight="1">
      <c r="A497" s="138" t="s">
        <v>793</v>
      </c>
      <c r="B497" s="138"/>
      <c r="C497" s="138"/>
      <c r="D497" s="127">
        <f t="shared" si="7"/>
        <v>0</v>
      </c>
      <c r="E497" s="138"/>
    </row>
    <row r="498" spans="1:5" ht="18.75" customHeight="1">
      <c r="A498" s="138" t="s">
        <v>795</v>
      </c>
      <c r="B498" s="138">
        <v>10</v>
      </c>
      <c r="C498" s="138">
        <v>20</v>
      </c>
      <c r="D498" s="127">
        <f t="shared" si="7"/>
        <v>200</v>
      </c>
      <c r="E498" s="138"/>
    </row>
    <row r="499" spans="1:5" ht="18.75" customHeight="1">
      <c r="A499" s="127" t="s">
        <v>1692</v>
      </c>
      <c r="B499" s="127">
        <f>SUM(B500:B507)</f>
        <v>8</v>
      </c>
      <c r="C499" s="127">
        <f>SUM(C500:C507)</f>
        <v>0</v>
      </c>
      <c r="D499" s="127">
        <f t="shared" si="7"/>
        <v>0</v>
      </c>
      <c r="E499" s="138"/>
    </row>
    <row r="500" spans="1:5" ht="18.75" customHeight="1">
      <c r="A500" s="138" t="s">
        <v>1645</v>
      </c>
      <c r="B500" s="138"/>
      <c r="C500" s="138"/>
      <c r="D500" s="127">
        <f t="shared" si="7"/>
        <v>0</v>
      </c>
      <c r="E500" s="138"/>
    </row>
    <row r="501" spans="1:5" ht="18.75" customHeight="1">
      <c r="A501" s="138" t="s">
        <v>1693</v>
      </c>
      <c r="B501" s="138">
        <v>8</v>
      </c>
      <c r="C501" s="138"/>
      <c r="D501" s="127">
        <f t="shared" si="7"/>
        <v>0</v>
      </c>
      <c r="E501" s="138"/>
    </row>
    <row r="502" spans="1:5" ht="18.75" customHeight="1">
      <c r="A502" s="138" t="s">
        <v>1647</v>
      </c>
      <c r="B502" s="138"/>
      <c r="C502" s="138"/>
      <c r="D502" s="127">
        <f t="shared" si="7"/>
        <v>0</v>
      </c>
      <c r="E502" s="138"/>
    </row>
    <row r="503" spans="1:5" ht="18.75" customHeight="1">
      <c r="A503" s="138" t="s">
        <v>1694</v>
      </c>
      <c r="B503" s="138"/>
      <c r="C503" s="138"/>
      <c r="D503" s="127">
        <f t="shared" si="7"/>
        <v>0</v>
      </c>
      <c r="E503" s="138"/>
    </row>
    <row r="504" spans="1:5" ht="18.75" customHeight="1">
      <c r="A504" s="138" t="s">
        <v>1695</v>
      </c>
      <c r="B504" s="138"/>
      <c r="C504" s="138"/>
      <c r="D504" s="127">
        <f t="shared" si="7"/>
        <v>0</v>
      </c>
      <c r="E504" s="138"/>
    </row>
    <row r="505" spans="1:5" ht="18.75" customHeight="1">
      <c r="A505" s="138" t="s">
        <v>1696</v>
      </c>
      <c r="B505" s="138"/>
      <c r="C505" s="138"/>
      <c r="D505" s="127">
        <f t="shared" si="7"/>
        <v>0</v>
      </c>
      <c r="E505" s="138"/>
    </row>
    <row r="506" spans="1:5" ht="18.75" customHeight="1">
      <c r="A506" s="138" t="s">
        <v>1697</v>
      </c>
      <c r="B506" s="138"/>
      <c r="C506" s="138"/>
      <c r="D506" s="127">
        <f t="shared" si="7"/>
        <v>0</v>
      </c>
      <c r="E506" s="138"/>
    </row>
    <row r="507" spans="1:5" ht="18.75" customHeight="1">
      <c r="A507" s="138" t="s">
        <v>1698</v>
      </c>
      <c r="B507" s="138"/>
      <c r="C507" s="138"/>
      <c r="D507" s="127">
        <f t="shared" si="7"/>
        <v>0</v>
      </c>
      <c r="E507" s="138"/>
    </row>
    <row r="508" spans="1:5" ht="18.75" customHeight="1">
      <c r="A508" s="127" t="s">
        <v>1699</v>
      </c>
      <c r="B508" s="127">
        <f>SUM(B509:B515)</f>
        <v>174</v>
      </c>
      <c r="C508" s="127">
        <f>SUM(C509:C515)</f>
        <v>156</v>
      </c>
      <c r="D508" s="127">
        <f t="shared" si="7"/>
        <v>89.66</v>
      </c>
      <c r="E508" s="138"/>
    </row>
    <row r="509" spans="1:5" ht="18.75" customHeight="1">
      <c r="A509" s="138" t="s">
        <v>580</v>
      </c>
      <c r="B509" s="138"/>
      <c r="C509" s="138"/>
      <c r="D509" s="127">
        <f t="shared" si="7"/>
        <v>0</v>
      </c>
      <c r="E509" s="138"/>
    </row>
    <row r="510" spans="1:5" ht="18.75" customHeight="1">
      <c r="A510" s="138" t="s">
        <v>582</v>
      </c>
      <c r="B510" s="138"/>
      <c r="C510" s="138"/>
      <c r="D510" s="127">
        <f t="shared" si="7"/>
        <v>0</v>
      </c>
      <c r="E510" s="138"/>
    </row>
    <row r="511" spans="1:5" ht="18.75" customHeight="1">
      <c r="A511" s="138" t="s">
        <v>584</v>
      </c>
      <c r="B511" s="138"/>
      <c r="C511" s="138"/>
      <c r="D511" s="127">
        <f t="shared" si="7"/>
        <v>0</v>
      </c>
      <c r="E511" s="138"/>
    </row>
    <row r="512" spans="1:5" ht="18.75" customHeight="1">
      <c r="A512" s="138" t="s">
        <v>774</v>
      </c>
      <c r="B512" s="138"/>
      <c r="C512" s="138"/>
      <c r="D512" s="127">
        <f t="shared" si="7"/>
        <v>0</v>
      </c>
      <c r="E512" s="138"/>
    </row>
    <row r="513" spans="1:5" ht="18.75" customHeight="1">
      <c r="A513" s="138" t="s">
        <v>775</v>
      </c>
      <c r="B513" s="138">
        <v>174</v>
      </c>
      <c r="C513" s="138">
        <v>156</v>
      </c>
      <c r="D513" s="127">
        <f t="shared" si="7"/>
        <v>89.66</v>
      </c>
      <c r="E513" s="138"/>
    </row>
    <row r="514" spans="1:5" ht="18.75" customHeight="1">
      <c r="A514" s="138" t="s">
        <v>1700</v>
      </c>
      <c r="B514" s="138"/>
      <c r="C514" s="138"/>
      <c r="D514" s="127"/>
      <c r="E514" s="138"/>
    </row>
    <row r="515" spans="1:5" ht="18.75" customHeight="1">
      <c r="A515" s="138" t="s">
        <v>1701</v>
      </c>
      <c r="B515" s="138"/>
      <c r="C515" s="138"/>
      <c r="D515" s="127">
        <f t="shared" si="7"/>
        <v>0</v>
      </c>
      <c r="E515" s="138"/>
    </row>
    <row r="516" spans="1:5" ht="18.75" customHeight="1">
      <c r="A516" s="127" t="s">
        <v>1069</v>
      </c>
      <c r="B516" s="127">
        <f>SUM(B517:B519)</f>
        <v>316</v>
      </c>
      <c r="C516" s="127">
        <f>SUM(C517:C519)</f>
        <v>413</v>
      </c>
      <c r="D516" s="127">
        <f t="shared" si="7"/>
        <v>130.69999999999999</v>
      </c>
      <c r="E516" s="138"/>
    </row>
    <row r="517" spans="1:5" ht="18.75" customHeight="1">
      <c r="A517" s="138" t="s">
        <v>777</v>
      </c>
      <c r="B517" s="335">
        <v>15</v>
      </c>
      <c r="C517" s="138">
        <v>360</v>
      </c>
      <c r="D517" s="127">
        <f t="shared" si="7"/>
        <v>2400</v>
      </c>
      <c r="E517" s="138"/>
    </row>
    <row r="518" spans="1:5" ht="18.75" customHeight="1">
      <c r="A518" s="138" t="s">
        <v>779</v>
      </c>
      <c r="B518" s="335">
        <v>20</v>
      </c>
      <c r="C518" s="138">
        <v>20</v>
      </c>
      <c r="D518" s="127">
        <f t="shared" si="7"/>
        <v>100</v>
      </c>
      <c r="E518" s="138"/>
    </row>
    <row r="519" spans="1:5" ht="18.75" customHeight="1">
      <c r="A519" s="138" t="s">
        <v>1070</v>
      </c>
      <c r="B519" s="335">
        <v>281</v>
      </c>
      <c r="C519" s="138">
        <v>33</v>
      </c>
      <c r="D519" s="127">
        <f t="shared" si="7"/>
        <v>11.74</v>
      </c>
      <c r="E519" s="138"/>
    </row>
    <row r="520" spans="1:5" ht="18.75" customHeight="1">
      <c r="A520" s="127" t="s">
        <v>103</v>
      </c>
      <c r="B520" s="127">
        <f>B521+B535+B543+B545+B553+B557+B567+B575+B582+B590+B599+B604+B607+B610+B613+B616+B619+B623+B628+B639+B636</f>
        <v>58618</v>
      </c>
      <c r="C520" s="127">
        <f>C521+C535+C543+C545+C553+C557+C567+C575+C582+C590+C599+C604+C607+C610+C613+C616+C619+C623+C628+C639+C636</f>
        <v>34609</v>
      </c>
      <c r="D520" s="127">
        <f t="shared" si="7"/>
        <v>59.04</v>
      </c>
      <c r="E520" s="138"/>
    </row>
    <row r="521" spans="1:5" ht="18.75" customHeight="1">
      <c r="A521" s="127" t="s">
        <v>104</v>
      </c>
      <c r="B521" s="127">
        <f>SUM(B522:B534)</f>
        <v>1058</v>
      </c>
      <c r="C521" s="127">
        <f>SUM(C522:C534)</f>
        <v>1005</v>
      </c>
      <c r="D521" s="127">
        <f t="shared" si="7"/>
        <v>94.99</v>
      </c>
      <c r="E521" s="138"/>
    </row>
    <row r="522" spans="1:5" ht="18.75" customHeight="1">
      <c r="A522" s="138" t="s">
        <v>580</v>
      </c>
      <c r="B522" s="335">
        <v>492</v>
      </c>
      <c r="C522" s="138">
        <v>468</v>
      </c>
      <c r="D522" s="127">
        <f t="shared" si="7"/>
        <v>95.12</v>
      </c>
      <c r="E522" s="138"/>
    </row>
    <row r="523" spans="1:5" ht="18.75" customHeight="1">
      <c r="A523" s="138" t="s">
        <v>582</v>
      </c>
      <c r="B523" s="335">
        <v>9</v>
      </c>
      <c r="C523" s="138"/>
      <c r="D523" s="127">
        <f t="shared" si="7"/>
        <v>0</v>
      </c>
      <c r="E523" s="138"/>
    </row>
    <row r="524" spans="1:5" ht="18.75" customHeight="1">
      <c r="A524" s="138" t="s">
        <v>584</v>
      </c>
      <c r="B524" s="335">
        <v>0</v>
      </c>
      <c r="C524" s="138"/>
      <c r="D524" s="127">
        <f t="shared" ref="D524:D587" si="8">ROUND(IF(B524=0,0,C524/B524*100),2)</f>
        <v>0</v>
      </c>
      <c r="E524" s="138"/>
    </row>
    <row r="525" spans="1:5" ht="18.75" customHeight="1">
      <c r="A525" s="138" t="s">
        <v>783</v>
      </c>
      <c r="B525" s="335">
        <v>0</v>
      </c>
      <c r="C525" s="138"/>
      <c r="D525" s="127">
        <f t="shared" si="8"/>
        <v>0</v>
      </c>
      <c r="E525" s="138"/>
    </row>
    <row r="526" spans="1:5" ht="18.75" customHeight="1">
      <c r="A526" s="138" t="s">
        <v>785</v>
      </c>
      <c r="B526" s="335">
        <v>43</v>
      </c>
      <c r="C526" s="138">
        <v>40</v>
      </c>
      <c r="D526" s="127">
        <f t="shared" si="8"/>
        <v>93.02</v>
      </c>
      <c r="E526" s="138"/>
    </row>
    <row r="527" spans="1:5" ht="18.75" customHeight="1">
      <c r="A527" s="138" t="s">
        <v>787</v>
      </c>
      <c r="B527" s="335">
        <v>83</v>
      </c>
      <c r="C527" s="138">
        <v>85</v>
      </c>
      <c r="D527" s="127">
        <f t="shared" si="8"/>
        <v>102.41</v>
      </c>
      <c r="E527" s="138"/>
    </row>
    <row r="528" spans="1:5" ht="18.75" customHeight="1">
      <c r="A528" s="138" t="s">
        <v>789</v>
      </c>
      <c r="B528" s="335">
        <v>315</v>
      </c>
      <c r="C528" s="138">
        <v>402</v>
      </c>
      <c r="D528" s="127">
        <f t="shared" si="8"/>
        <v>127.62</v>
      </c>
      <c r="E528" s="138"/>
    </row>
    <row r="529" spans="1:5" ht="18.75" customHeight="1">
      <c r="A529" s="138" t="s">
        <v>614</v>
      </c>
      <c r="B529" s="335">
        <v>0</v>
      </c>
      <c r="C529" s="138"/>
      <c r="D529" s="127">
        <f t="shared" si="8"/>
        <v>0</v>
      </c>
      <c r="E529" s="138"/>
    </row>
    <row r="530" spans="1:5" ht="18.75" customHeight="1">
      <c r="A530" s="138" t="s">
        <v>792</v>
      </c>
      <c r="B530" s="335">
        <v>104</v>
      </c>
      <c r="C530" s="138"/>
      <c r="D530" s="127">
        <f t="shared" si="8"/>
        <v>0</v>
      </c>
      <c r="E530" s="138"/>
    </row>
    <row r="531" spans="1:5" ht="18.75" customHeight="1">
      <c r="A531" s="138" t="s">
        <v>794</v>
      </c>
      <c r="B531" s="335">
        <v>0</v>
      </c>
      <c r="C531" s="138"/>
      <c r="D531" s="127">
        <f t="shared" si="8"/>
        <v>0</v>
      </c>
      <c r="E531" s="138"/>
    </row>
    <row r="532" spans="1:5" ht="18.75" customHeight="1">
      <c r="A532" s="138" t="s">
        <v>796</v>
      </c>
      <c r="B532" s="335">
        <v>0</v>
      </c>
      <c r="C532" s="138"/>
      <c r="D532" s="127">
        <f t="shared" si="8"/>
        <v>0</v>
      </c>
      <c r="E532" s="138"/>
    </row>
    <row r="533" spans="1:5" ht="18.75" customHeight="1">
      <c r="A533" s="138" t="s">
        <v>797</v>
      </c>
      <c r="B533" s="335">
        <v>0</v>
      </c>
      <c r="C533" s="138"/>
      <c r="D533" s="127">
        <f t="shared" si="8"/>
        <v>0</v>
      </c>
      <c r="E533" s="138"/>
    </row>
    <row r="534" spans="1:5" ht="18.75" customHeight="1">
      <c r="A534" s="138" t="s">
        <v>798</v>
      </c>
      <c r="B534" s="335">
        <v>12</v>
      </c>
      <c r="C534" s="138">
        <v>10</v>
      </c>
      <c r="D534" s="127">
        <f t="shared" si="8"/>
        <v>83.33</v>
      </c>
      <c r="E534" s="138"/>
    </row>
    <row r="535" spans="1:5" ht="18.75" customHeight="1">
      <c r="A535" s="127" t="s">
        <v>105</v>
      </c>
      <c r="B535" s="127">
        <f>SUM(B536:B542)</f>
        <v>269</v>
      </c>
      <c r="C535" s="127">
        <f>SUM(C536:C542)</f>
        <v>198</v>
      </c>
      <c r="D535" s="127">
        <f t="shared" si="8"/>
        <v>73.61</v>
      </c>
      <c r="E535" s="138"/>
    </row>
    <row r="536" spans="1:5" ht="18.75" customHeight="1">
      <c r="A536" s="138" t="s">
        <v>580</v>
      </c>
      <c r="B536" s="335">
        <v>140</v>
      </c>
      <c r="C536" s="138">
        <v>141</v>
      </c>
      <c r="D536" s="127">
        <f t="shared" si="8"/>
        <v>100.71</v>
      </c>
      <c r="E536" s="138"/>
    </row>
    <row r="537" spans="1:5" ht="18.75" customHeight="1">
      <c r="A537" s="138" t="s">
        <v>582</v>
      </c>
      <c r="B537" s="335">
        <v>8</v>
      </c>
      <c r="C537" s="138"/>
      <c r="D537" s="127">
        <f t="shared" si="8"/>
        <v>0</v>
      </c>
      <c r="E537" s="138"/>
    </row>
    <row r="538" spans="1:5" ht="18.75" customHeight="1">
      <c r="A538" s="138" t="s">
        <v>584</v>
      </c>
      <c r="B538" s="335">
        <v>0</v>
      </c>
      <c r="C538" s="138"/>
      <c r="D538" s="127">
        <f t="shared" si="8"/>
        <v>0</v>
      </c>
      <c r="E538" s="138"/>
    </row>
    <row r="539" spans="1:5" ht="18.75" customHeight="1">
      <c r="A539" s="138" t="s">
        <v>1702</v>
      </c>
      <c r="B539" s="335">
        <v>0</v>
      </c>
      <c r="C539" s="138"/>
      <c r="D539" s="127">
        <f t="shared" si="8"/>
        <v>0</v>
      </c>
      <c r="E539" s="138"/>
    </row>
    <row r="540" spans="1:5" ht="18.75" customHeight="1">
      <c r="A540" s="138" t="s">
        <v>807</v>
      </c>
      <c r="B540" s="335">
        <v>17</v>
      </c>
      <c r="C540" s="138">
        <v>15</v>
      </c>
      <c r="D540" s="127">
        <f t="shared" si="8"/>
        <v>88.24</v>
      </c>
      <c r="E540" s="138"/>
    </row>
    <row r="541" spans="1:5" ht="18.75" customHeight="1">
      <c r="A541" s="138" t="s">
        <v>1071</v>
      </c>
      <c r="B541" s="335">
        <v>0</v>
      </c>
      <c r="C541" s="138"/>
      <c r="D541" s="127">
        <f t="shared" si="8"/>
        <v>0</v>
      </c>
      <c r="E541" s="138"/>
    </row>
    <row r="542" spans="1:5" ht="18.75" customHeight="1">
      <c r="A542" s="138" t="s">
        <v>810</v>
      </c>
      <c r="B542" s="335">
        <v>104</v>
      </c>
      <c r="C542" s="138">
        <v>42</v>
      </c>
      <c r="D542" s="127">
        <f t="shared" si="8"/>
        <v>40.380000000000003</v>
      </c>
      <c r="E542" s="138"/>
    </row>
    <row r="543" spans="1:5" ht="18.75" customHeight="1">
      <c r="A543" s="127" t="s">
        <v>106</v>
      </c>
      <c r="B543" s="127">
        <f>B544</f>
        <v>0</v>
      </c>
      <c r="C543" s="127">
        <f>C544</f>
        <v>0</v>
      </c>
      <c r="D543" s="127">
        <f t="shared" si="8"/>
        <v>0</v>
      </c>
      <c r="E543" s="138"/>
    </row>
    <row r="544" spans="1:5" ht="18.75" customHeight="1">
      <c r="A544" s="138" t="s">
        <v>813</v>
      </c>
      <c r="B544" s="138"/>
      <c r="C544" s="138"/>
      <c r="D544" s="127">
        <f t="shared" si="8"/>
        <v>0</v>
      </c>
      <c r="E544" s="138"/>
    </row>
    <row r="545" spans="1:5" ht="18.75" customHeight="1">
      <c r="A545" s="127" t="s">
        <v>1703</v>
      </c>
      <c r="B545" s="127">
        <f>SUM(B546:B552)</f>
        <v>16399</v>
      </c>
      <c r="C545" s="127">
        <f>SUM(C546:C552)</f>
        <v>10113</v>
      </c>
      <c r="D545" s="127">
        <f t="shared" si="8"/>
        <v>61.67</v>
      </c>
      <c r="E545" s="138"/>
    </row>
    <row r="546" spans="1:5" ht="18.75" customHeight="1">
      <c r="A546" s="138" t="s">
        <v>1704</v>
      </c>
      <c r="B546" s="138">
        <v>120</v>
      </c>
      <c r="C546" s="138">
        <v>1392</v>
      </c>
      <c r="D546" s="127">
        <f t="shared" si="8"/>
        <v>1160</v>
      </c>
      <c r="E546" s="138"/>
    </row>
    <row r="547" spans="1:5" ht="18.75" customHeight="1">
      <c r="A547" s="138" t="s">
        <v>817</v>
      </c>
      <c r="B547" s="138">
        <v>667</v>
      </c>
      <c r="C547" s="138">
        <v>3462</v>
      </c>
      <c r="D547" s="127">
        <f t="shared" si="8"/>
        <v>519.04</v>
      </c>
      <c r="E547" s="138"/>
    </row>
    <row r="548" spans="1:5" ht="18.75" customHeight="1">
      <c r="A548" s="138" t="s">
        <v>819</v>
      </c>
      <c r="B548" s="138">
        <v>9</v>
      </c>
      <c r="C548" s="138"/>
      <c r="D548" s="127">
        <f t="shared" si="8"/>
        <v>0</v>
      </c>
      <c r="E548" s="138"/>
    </row>
    <row r="549" spans="1:5" ht="18.75" customHeight="1">
      <c r="A549" s="138" t="s">
        <v>821</v>
      </c>
      <c r="B549" s="138">
        <v>8488</v>
      </c>
      <c r="C549" s="138">
        <v>4854</v>
      </c>
      <c r="D549" s="127">
        <f t="shared" si="8"/>
        <v>57.19</v>
      </c>
      <c r="E549" s="138"/>
    </row>
    <row r="550" spans="1:5" ht="18.75" customHeight="1">
      <c r="A550" s="138" t="s">
        <v>823</v>
      </c>
      <c r="B550" s="138">
        <v>2355</v>
      </c>
      <c r="C550" s="138">
        <v>405</v>
      </c>
      <c r="D550" s="127">
        <f t="shared" si="8"/>
        <v>17.2</v>
      </c>
      <c r="E550" s="138"/>
    </row>
    <row r="551" spans="1:5" ht="18.75" customHeight="1">
      <c r="A551" s="138" t="s">
        <v>825</v>
      </c>
      <c r="B551" s="138">
        <v>4720</v>
      </c>
      <c r="C551" s="138"/>
      <c r="D551" s="127">
        <f t="shared" si="8"/>
        <v>0</v>
      </c>
      <c r="E551" s="138"/>
    </row>
    <row r="552" spans="1:5" ht="18.75" customHeight="1">
      <c r="A552" s="138" t="s">
        <v>1705</v>
      </c>
      <c r="B552" s="138">
        <v>40</v>
      </c>
      <c r="C552" s="138"/>
      <c r="D552" s="127">
        <f t="shared" si="8"/>
        <v>0</v>
      </c>
      <c r="E552" s="138"/>
    </row>
    <row r="553" spans="1:5" ht="18.75" customHeight="1">
      <c r="A553" s="127" t="s">
        <v>107</v>
      </c>
      <c r="B553" s="127">
        <f>SUM(B554:B556)</f>
        <v>0</v>
      </c>
      <c r="C553" s="127">
        <f>SUM(C554:C556)</f>
        <v>0</v>
      </c>
      <c r="D553" s="127">
        <f t="shared" si="8"/>
        <v>0</v>
      </c>
      <c r="E553" s="138"/>
    </row>
    <row r="554" spans="1:5" ht="18.75" customHeight="1">
      <c r="A554" s="138" t="s">
        <v>828</v>
      </c>
      <c r="B554" s="138"/>
      <c r="C554" s="138"/>
      <c r="D554" s="127">
        <f t="shared" si="8"/>
        <v>0</v>
      </c>
      <c r="E554" s="138"/>
    </row>
    <row r="555" spans="1:5" ht="18.75" customHeight="1">
      <c r="A555" s="138" t="s">
        <v>830</v>
      </c>
      <c r="B555" s="138"/>
      <c r="C555" s="138"/>
      <c r="D555" s="127">
        <f t="shared" si="8"/>
        <v>0</v>
      </c>
      <c r="E555" s="138"/>
    </row>
    <row r="556" spans="1:5" ht="18.75" customHeight="1">
      <c r="A556" s="138" t="s">
        <v>832</v>
      </c>
      <c r="B556" s="138"/>
      <c r="C556" s="138"/>
      <c r="D556" s="127">
        <f t="shared" si="8"/>
        <v>0</v>
      </c>
      <c r="E556" s="138"/>
    </row>
    <row r="557" spans="1:5" ht="18.75" customHeight="1">
      <c r="A557" s="127" t="s">
        <v>108</v>
      </c>
      <c r="B557" s="127">
        <f>SUM(B558:B566)</f>
        <v>350</v>
      </c>
      <c r="C557" s="127">
        <f>SUM(C558:C566)</f>
        <v>120</v>
      </c>
      <c r="D557" s="127">
        <f t="shared" si="8"/>
        <v>34.29</v>
      </c>
      <c r="E557" s="138"/>
    </row>
    <row r="558" spans="1:5" ht="18.75" customHeight="1">
      <c r="A558" s="138" t="s">
        <v>799</v>
      </c>
      <c r="B558" s="335">
        <v>96</v>
      </c>
      <c r="C558" s="138">
        <v>100</v>
      </c>
      <c r="D558" s="127">
        <f t="shared" si="8"/>
        <v>104.17</v>
      </c>
      <c r="E558" s="138"/>
    </row>
    <row r="559" spans="1:5" ht="18.75" customHeight="1">
      <c r="A559" s="138" t="s">
        <v>800</v>
      </c>
      <c r="B559" s="335">
        <v>20</v>
      </c>
      <c r="C559" s="138">
        <v>20</v>
      </c>
      <c r="D559" s="127">
        <f t="shared" si="8"/>
        <v>100</v>
      </c>
      <c r="E559" s="138"/>
    </row>
    <row r="560" spans="1:5" ht="18.75" customHeight="1">
      <c r="A560" s="138" t="s">
        <v>801</v>
      </c>
      <c r="B560" s="335">
        <v>45</v>
      </c>
      <c r="C560" s="138"/>
      <c r="D560" s="127">
        <f t="shared" si="8"/>
        <v>0</v>
      </c>
      <c r="E560" s="138"/>
    </row>
    <row r="561" spans="1:5" ht="18.75" customHeight="1">
      <c r="A561" s="138" t="s">
        <v>802</v>
      </c>
      <c r="B561" s="335">
        <v>179</v>
      </c>
      <c r="C561" s="138"/>
      <c r="D561" s="127">
        <f t="shared" si="8"/>
        <v>0</v>
      </c>
      <c r="E561" s="138"/>
    </row>
    <row r="562" spans="1:5" ht="18.75" customHeight="1">
      <c r="A562" s="138" t="s">
        <v>803</v>
      </c>
      <c r="B562" s="335">
        <v>0</v>
      </c>
      <c r="C562" s="138"/>
      <c r="D562" s="127">
        <f t="shared" si="8"/>
        <v>0</v>
      </c>
      <c r="E562" s="138"/>
    </row>
    <row r="563" spans="1:5" ht="18.75" customHeight="1">
      <c r="A563" s="138" t="s">
        <v>804</v>
      </c>
      <c r="B563" s="335">
        <v>0</v>
      </c>
      <c r="C563" s="138"/>
      <c r="D563" s="127">
        <f t="shared" si="8"/>
        <v>0</v>
      </c>
      <c r="E563" s="138"/>
    </row>
    <row r="564" spans="1:5" ht="18.75" customHeight="1">
      <c r="A564" s="138" t="s">
        <v>805</v>
      </c>
      <c r="B564" s="335">
        <v>0</v>
      </c>
      <c r="C564" s="138"/>
      <c r="D564" s="127">
        <f t="shared" si="8"/>
        <v>0</v>
      </c>
      <c r="E564" s="138"/>
    </row>
    <row r="565" spans="1:5" ht="18.75" customHeight="1">
      <c r="A565" s="138" t="s">
        <v>806</v>
      </c>
      <c r="B565" s="335">
        <v>10</v>
      </c>
      <c r="C565" s="138"/>
      <c r="D565" s="127">
        <f t="shared" si="8"/>
        <v>0</v>
      </c>
      <c r="E565" s="138"/>
    </row>
    <row r="566" spans="1:5" ht="18.75" customHeight="1">
      <c r="A566" s="138" t="s">
        <v>808</v>
      </c>
      <c r="B566" s="138"/>
      <c r="C566" s="138"/>
      <c r="D566" s="127">
        <f t="shared" si="8"/>
        <v>0</v>
      </c>
      <c r="E566" s="138"/>
    </row>
    <row r="567" spans="1:5" ht="18.75" customHeight="1">
      <c r="A567" s="127" t="s">
        <v>109</v>
      </c>
      <c r="B567" s="127">
        <f>SUM(B568:B574)</f>
        <v>1920</v>
      </c>
      <c r="C567" s="127">
        <f>SUM(C568:C574)</f>
        <v>620</v>
      </c>
      <c r="D567" s="127">
        <f t="shared" si="8"/>
        <v>32.29</v>
      </c>
      <c r="E567" s="138"/>
    </row>
    <row r="568" spans="1:5" ht="18.75" customHeight="1">
      <c r="A568" s="138" t="s">
        <v>809</v>
      </c>
      <c r="B568" s="335">
        <v>343</v>
      </c>
      <c r="C568" s="138">
        <v>420</v>
      </c>
      <c r="D568" s="127">
        <f t="shared" si="8"/>
        <v>122.45</v>
      </c>
      <c r="E568" s="138"/>
    </row>
    <row r="569" spans="1:5" ht="18.75" customHeight="1">
      <c r="A569" s="138" t="s">
        <v>811</v>
      </c>
      <c r="B569" s="335">
        <v>297</v>
      </c>
      <c r="C569" s="138"/>
      <c r="D569" s="127">
        <f t="shared" si="8"/>
        <v>0</v>
      </c>
      <c r="E569" s="138"/>
    </row>
    <row r="570" spans="1:5" ht="18.75" customHeight="1">
      <c r="A570" s="138" t="s">
        <v>812</v>
      </c>
      <c r="B570" s="335">
        <v>286</v>
      </c>
      <c r="C570" s="138">
        <v>50</v>
      </c>
      <c r="D570" s="127">
        <f t="shared" si="8"/>
        <v>17.48</v>
      </c>
      <c r="E570" s="138"/>
    </row>
    <row r="571" spans="1:5" ht="18.75" customHeight="1">
      <c r="A571" s="138" t="s">
        <v>814</v>
      </c>
      <c r="B571" s="335">
        <v>0</v>
      </c>
      <c r="C571" s="138"/>
      <c r="D571" s="127">
        <f t="shared" si="8"/>
        <v>0</v>
      </c>
      <c r="E571" s="138"/>
    </row>
    <row r="572" spans="1:5" ht="18.75" customHeight="1">
      <c r="A572" s="138" t="s">
        <v>815</v>
      </c>
      <c r="B572" s="335">
        <v>288</v>
      </c>
      <c r="C572" s="138">
        <v>100</v>
      </c>
      <c r="D572" s="127">
        <f t="shared" si="8"/>
        <v>34.72</v>
      </c>
      <c r="E572" s="138"/>
    </row>
    <row r="573" spans="1:5" ht="18.75" customHeight="1">
      <c r="A573" s="138" t="s">
        <v>816</v>
      </c>
      <c r="B573" s="335">
        <v>142</v>
      </c>
      <c r="C573" s="138"/>
      <c r="D573" s="127">
        <f t="shared" si="8"/>
        <v>0</v>
      </c>
      <c r="E573" s="138"/>
    </row>
    <row r="574" spans="1:5" ht="18.75" customHeight="1">
      <c r="A574" s="138" t="s">
        <v>818</v>
      </c>
      <c r="B574" s="335">
        <v>564</v>
      </c>
      <c r="C574" s="138">
        <v>50</v>
      </c>
      <c r="D574" s="127">
        <f t="shared" si="8"/>
        <v>8.8699999999999992</v>
      </c>
      <c r="E574" s="138"/>
    </row>
    <row r="575" spans="1:5" ht="18.75" customHeight="1">
      <c r="A575" s="127" t="s">
        <v>110</v>
      </c>
      <c r="B575" s="127">
        <f>SUM(B576:B581)</f>
        <v>265</v>
      </c>
      <c r="C575" s="127">
        <f>SUM(C576:C581)</f>
        <v>120</v>
      </c>
      <c r="D575" s="127">
        <f t="shared" si="8"/>
        <v>45.28</v>
      </c>
      <c r="E575" s="153"/>
    </row>
    <row r="576" spans="1:5" ht="18.75" customHeight="1">
      <c r="A576" s="138" t="s">
        <v>820</v>
      </c>
      <c r="B576" s="335">
        <v>101</v>
      </c>
      <c r="C576" s="138">
        <v>100</v>
      </c>
      <c r="D576" s="127">
        <f t="shared" si="8"/>
        <v>99.01</v>
      </c>
      <c r="E576" s="153"/>
    </row>
    <row r="577" spans="1:5" ht="18.75" customHeight="1">
      <c r="A577" s="138" t="s">
        <v>822</v>
      </c>
      <c r="B577" s="335">
        <v>90</v>
      </c>
      <c r="C577" s="138">
        <v>20</v>
      </c>
      <c r="D577" s="127">
        <f t="shared" si="8"/>
        <v>22.22</v>
      </c>
      <c r="E577" s="138"/>
    </row>
    <row r="578" spans="1:5" ht="18.75" customHeight="1">
      <c r="A578" s="138" t="s">
        <v>824</v>
      </c>
      <c r="B578" s="335">
        <v>0</v>
      </c>
      <c r="C578" s="138"/>
      <c r="D578" s="127">
        <f t="shared" si="8"/>
        <v>0</v>
      </c>
      <c r="E578" s="138"/>
    </row>
    <row r="579" spans="1:5" ht="18.75" customHeight="1">
      <c r="A579" s="138" t="s">
        <v>826</v>
      </c>
      <c r="B579" s="335">
        <v>6</v>
      </c>
      <c r="C579" s="138"/>
      <c r="D579" s="127">
        <f t="shared" si="8"/>
        <v>0</v>
      </c>
      <c r="E579" s="138"/>
    </row>
    <row r="580" spans="1:5" ht="18.75" customHeight="1">
      <c r="A580" s="138" t="s">
        <v>1706</v>
      </c>
      <c r="B580" s="335">
        <v>0</v>
      </c>
      <c r="C580" s="138"/>
      <c r="D580" s="127">
        <f t="shared" si="8"/>
        <v>0</v>
      </c>
      <c r="E580" s="138"/>
    </row>
    <row r="581" spans="1:5" ht="18.75" customHeight="1">
      <c r="A581" s="138" t="s">
        <v>827</v>
      </c>
      <c r="B581" s="335">
        <v>68</v>
      </c>
      <c r="C581" s="138"/>
      <c r="D581" s="127">
        <f t="shared" si="8"/>
        <v>0</v>
      </c>
      <c r="E581" s="138"/>
    </row>
    <row r="582" spans="1:5" ht="18.75" customHeight="1">
      <c r="A582" s="127" t="s">
        <v>111</v>
      </c>
      <c r="B582" s="127">
        <f>SUM(B583:B589)</f>
        <v>2696</v>
      </c>
      <c r="C582" s="127">
        <f>SUM(C583:C589)</f>
        <v>899</v>
      </c>
      <c r="D582" s="127">
        <f t="shared" si="8"/>
        <v>33.35</v>
      </c>
      <c r="E582" s="153"/>
    </row>
    <row r="583" spans="1:5" ht="18.75" customHeight="1">
      <c r="A583" s="138" t="s">
        <v>829</v>
      </c>
      <c r="B583" s="335">
        <v>24</v>
      </c>
      <c r="C583" s="138">
        <v>20</v>
      </c>
      <c r="D583" s="127">
        <f t="shared" si="8"/>
        <v>83.33</v>
      </c>
      <c r="E583" s="153"/>
    </row>
    <row r="584" spans="1:5" ht="18.75" customHeight="1">
      <c r="A584" s="138" t="s">
        <v>831</v>
      </c>
      <c r="B584" s="335">
        <v>1372</v>
      </c>
      <c r="C584" s="138">
        <v>54</v>
      </c>
      <c r="D584" s="127">
        <f t="shared" si="8"/>
        <v>3.94</v>
      </c>
      <c r="E584" s="153"/>
    </row>
    <row r="585" spans="1:5" ht="18.75" customHeight="1">
      <c r="A585" s="138" t="s">
        <v>1707</v>
      </c>
      <c r="B585" s="335">
        <v>0</v>
      </c>
      <c r="C585" s="138"/>
      <c r="D585" s="127">
        <f t="shared" si="8"/>
        <v>0</v>
      </c>
      <c r="E585" s="138"/>
    </row>
    <row r="586" spans="1:5" ht="18.75" customHeight="1">
      <c r="A586" s="138" t="s">
        <v>833</v>
      </c>
      <c r="B586" s="335">
        <v>1300</v>
      </c>
      <c r="C586" s="138"/>
      <c r="D586" s="127">
        <f t="shared" si="8"/>
        <v>0</v>
      </c>
      <c r="E586" s="138"/>
    </row>
    <row r="587" spans="1:5" ht="18.75" customHeight="1">
      <c r="A587" s="138" t="s">
        <v>834</v>
      </c>
      <c r="B587" s="138"/>
      <c r="C587" s="138"/>
      <c r="D587" s="127">
        <f t="shared" si="8"/>
        <v>0</v>
      </c>
      <c r="E587" s="138"/>
    </row>
    <row r="588" spans="1:5" ht="18.75" customHeight="1">
      <c r="A588" s="138" t="s">
        <v>1708</v>
      </c>
      <c r="B588" s="138"/>
      <c r="C588" s="138"/>
      <c r="D588" s="127"/>
      <c r="E588" s="138"/>
    </row>
    <row r="589" spans="1:5" ht="18.75" customHeight="1">
      <c r="A589" s="138" t="s">
        <v>1072</v>
      </c>
      <c r="B589" s="138"/>
      <c r="C589" s="138">
        <v>825</v>
      </c>
      <c r="D589" s="127">
        <f t="shared" ref="D589:D656" si="9">ROUND(IF(B589=0,0,C589/B589*100),2)</f>
        <v>0</v>
      </c>
      <c r="E589" s="138"/>
    </row>
    <row r="590" spans="1:5" ht="18.75" customHeight="1">
      <c r="A590" s="127" t="s">
        <v>112</v>
      </c>
      <c r="B590" s="127">
        <f>SUM(B591:B598)</f>
        <v>532</v>
      </c>
      <c r="C590" s="127">
        <f>SUM(C591:C598)</f>
        <v>434</v>
      </c>
      <c r="D590" s="127">
        <f t="shared" si="9"/>
        <v>81.58</v>
      </c>
      <c r="E590" s="138"/>
    </row>
    <row r="591" spans="1:5" ht="18.75" customHeight="1">
      <c r="A591" s="138" t="s">
        <v>580</v>
      </c>
      <c r="B591" s="335">
        <v>139</v>
      </c>
      <c r="C591" s="138">
        <v>141</v>
      </c>
      <c r="D591" s="127">
        <f t="shared" si="9"/>
        <v>101.44</v>
      </c>
      <c r="E591" s="138"/>
    </row>
    <row r="592" spans="1:5" ht="18.75" customHeight="1">
      <c r="A592" s="138" t="s">
        <v>582</v>
      </c>
      <c r="B592" s="335">
        <v>0</v>
      </c>
      <c r="C592" s="138"/>
      <c r="D592" s="127">
        <f t="shared" si="9"/>
        <v>0</v>
      </c>
      <c r="E592" s="138"/>
    </row>
    <row r="593" spans="1:5" ht="18.75" customHeight="1">
      <c r="A593" s="138" t="s">
        <v>584</v>
      </c>
      <c r="B593" s="335">
        <v>0</v>
      </c>
      <c r="C593" s="138"/>
      <c r="D593" s="127">
        <f t="shared" si="9"/>
        <v>0</v>
      </c>
      <c r="E593" s="138"/>
    </row>
    <row r="594" spans="1:5" ht="18.75" customHeight="1">
      <c r="A594" s="138" t="s">
        <v>838</v>
      </c>
      <c r="B594" s="335">
        <v>80</v>
      </c>
      <c r="C594" s="138">
        <v>119</v>
      </c>
      <c r="D594" s="127">
        <f t="shared" si="9"/>
        <v>148.75</v>
      </c>
      <c r="E594" s="138"/>
    </row>
    <row r="595" spans="1:5" ht="18.75" customHeight="1">
      <c r="A595" s="138" t="s">
        <v>840</v>
      </c>
      <c r="B595" s="335">
        <v>8</v>
      </c>
      <c r="C595" s="138">
        <v>6</v>
      </c>
      <c r="D595" s="127">
        <f t="shared" si="9"/>
        <v>75</v>
      </c>
      <c r="E595" s="138"/>
    </row>
    <row r="596" spans="1:5" ht="18.75" customHeight="1">
      <c r="A596" s="138" t="s">
        <v>842</v>
      </c>
      <c r="B596" s="335">
        <v>0</v>
      </c>
      <c r="C596" s="138"/>
      <c r="D596" s="127">
        <f t="shared" si="9"/>
        <v>0</v>
      </c>
      <c r="E596" s="138"/>
    </row>
    <row r="597" spans="1:5" ht="18.75" customHeight="1">
      <c r="A597" s="138" t="s">
        <v>844</v>
      </c>
      <c r="B597" s="335">
        <v>245</v>
      </c>
      <c r="C597" s="138">
        <v>148</v>
      </c>
      <c r="D597" s="127">
        <f t="shared" si="9"/>
        <v>60.41</v>
      </c>
      <c r="E597" s="138"/>
    </row>
    <row r="598" spans="1:5" ht="18.75" customHeight="1">
      <c r="A598" s="138" t="s">
        <v>846</v>
      </c>
      <c r="B598" s="335">
        <v>60</v>
      </c>
      <c r="C598" s="138">
        <v>20</v>
      </c>
      <c r="D598" s="127">
        <f t="shared" si="9"/>
        <v>33.33</v>
      </c>
      <c r="E598" s="138"/>
    </row>
    <row r="599" spans="1:5" ht="18.75" customHeight="1">
      <c r="A599" s="127" t="s">
        <v>113</v>
      </c>
      <c r="B599" s="127">
        <f>SUM(B600:B603)</f>
        <v>5</v>
      </c>
      <c r="C599" s="127">
        <f>SUM(C600:C603)</f>
        <v>8</v>
      </c>
      <c r="D599" s="127">
        <f t="shared" si="9"/>
        <v>160</v>
      </c>
      <c r="E599" s="138"/>
    </row>
    <row r="600" spans="1:5" ht="18.75" customHeight="1">
      <c r="A600" s="138" t="s">
        <v>580</v>
      </c>
      <c r="B600" s="138">
        <v>5</v>
      </c>
      <c r="C600" s="138">
        <v>8</v>
      </c>
      <c r="D600" s="127">
        <f t="shared" si="9"/>
        <v>160</v>
      </c>
      <c r="E600" s="138"/>
    </row>
    <row r="601" spans="1:5" ht="18.75" customHeight="1">
      <c r="A601" s="138" t="s">
        <v>582</v>
      </c>
      <c r="B601" s="138"/>
      <c r="C601" s="138"/>
      <c r="D601" s="127">
        <f t="shared" si="9"/>
        <v>0</v>
      </c>
      <c r="E601" s="138"/>
    </row>
    <row r="602" spans="1:5" ht="18.75" customHeight="1">
      <c r="A602" s="138" t="s">
        <v>584</v>
      </c>
      <c r="B602" s="138"/>
      <c r="C602" s="138"/>
      <c r="D602" s="127">
        <f t="shared" si="9"/>
        <v>0</v>
      </c>
      <c r="E602" s="138"/>
    </row>
    <row r="603" spans="1:5" ht="18.75" customHeight="1">
      <c r="A603" s="138" t="s">
        <v>854</v>
      </c>
      <c r="B603" s="138"/>
      <c r="C603" s="138"/>
      <c r="D603" s="127">
        <f t="shared" si="9"/>
        <v>0</v>
      </c>
      <c r="E603" s="138"/>
    </row>
    <row r="604" spans="1:5" ht="18.75" customHeight="1">
      <c r="A604" s="127" t="s">
        <v>114</v>
      </c>
      <c r="B604" s="127">
        <f>SUM(B605:B606)</f>
        <v>4550</v>
      </c>
      <c r="C604" s="127">
        <f>SUM(C605:C606)</f>
        <v>830</v>
      </c>
      <c r="D604" s="127">
        <f t="shared" si="9"/>
        <v>18.239999999999998</v>
      </c>
      <c r="E604" s="138"/>
    </row>
    <row r="605" spans="1:5" ht="18.75" customHeight="1">
      <c r="A605" s="138" t="s">
        <v>855</v>
      </c>
      <c r="B605" s="335">
        <v>1438</v>
      </c>
      <c r="C605" s="138">
        <v>218</v>
      </c>
      <c r="D605" s="127">
        <f t="shared" si="9"/>
        <v>15.16</v>
      </c>
      <c r="E605" s="138"/>
    </row>
    <row r="606" spans="1:5" ht="18.75" customHeight="1">
      <c r="A606" s="138" t="s">
        <v>856</v>
      </c>
      <c r="B606" s="335">
        <v>3112</v>
      </c>
      <c r="C606" s="138">
        <v>612</v>
      </c>
      <c r="D606" s="127">
        <f t="shared" si="9"/>
        <v>19.670000000000002</v>
      </c>
      <c r="E606" s="138"/>
    </row>
    <row r="607" spans="1:5" ht="18.75" customHeight="1">
      <c r="A607" s="127" t="s">
        <v>115</v>
      </c>
      <c r="B607" s="127">
        <f>SUM(B608:B609)</f>
        <v>128</v>
      </c>
      <c r="C607" s="127">
        <f>SUM(C608:C609)</f>
        <v>84</v>
      </c>
      <c r="D607" s="127">
        <f t="shared" si="9"/>
        <v>65.63</v>
      </c>
      <c r="E607" s="138"/>
    </row>
    <row r="608" spans="1:5" ht="18.75" customHeight="1">
      <c r="A608" s="138" t="s">
        <v>857</v>
      </c>
      <c r="B608" s="138">
        <v>102</v>
      </c>
      <c r="C608" s="138">
        <v>84</v>
      </c>
      <c r="D608" s="127">
        <f t="shared" si="9"/>
        <v>82.35</v>
      </c>
      <c r="E608" s="138"/>
    </row>
    <row r="609" spans="1:5" ht="18.75" customHeight="1">
      <c r="A609" s="138" t="s">
        <v>859</v>
      </c>
      <c r="B609" s="138">
        <v>26</v>
      </c>
      <c r="C609" s="138"/>
      <c r="D609" s="127">
        <f t="shared" si="9"/>
        <v>0</v>
      </c>
      <c r="E609" s="138"/>
    </row>
    <row r="610" spans="1:5" ht="18.75" customHeight="1">
      <c r="A610" s="127" t="s">
        <v>116</v>
      </c>
      <c r="B610" s="127">
        <f>SUM(B611:B612)</f>
        <v>588</v>
      </c>
      <c r="C610" s="127">
        <f>SUM(C611:C612)</f>
        <v>244</v>
      </c>
      <c r="D610" s="127">
        <f t="shared" si="9"/>
        <v>41.5</v>
      </c>
      <c r="E610" s="138"/>
    </row>
    <row r="611" spans="1:5" ht="18.75" customHeight="1">
      <c r="A611" s="138" t="s">
        <v>835</v>
      </c>
      <c r="B611" s="138">
        <v>588</v>
      </c>
      <c r="C611" s="138">
        <v>244</v>
      </c>
      <c r="D611" s="127">
        <f t="shared" si="9"/>
        <v>41.5</v>
      </c>
      <c r="E611" s="138"/>
    </row>
    <row r="612" spans="1:5" ht="18.75" customHeight="1">
      <c r="A612" s="138" t="s">
        <v>836</v>
      </c>
      <c r="B612" s="138"/>
      <c r="C612" s="138"/>
      <c r="D612" s="127">
        <f t="shared" si="9"/>
        <v>0</v>
      </c>
      <c r="E612" s="138"/>
    </row>
    <row r="613" spans="1:5" ht="18.75" customHeight="1">
      <c r="A613" s="127" t="s">
        <v>117</v>
      </c>
      <c r="B613" s="127">
        <f>SUM(B614:B615)</f>
        <v>0</v>
      </c>
      <c r="C613" s="127">
        <f>SUM(C614:C615)</f>
        <v>0</v>
      </c>
      <c r="D613" s="127">
        <f t="shared" si="9"/>
        <v>0</v>
      </c>
      <c r="E613" s="138"/>
    </row>
    <row r="614" spans="1:5" ht="18.75" customHeight="1">
      <c r="A614" s="138" t="s">
        <v>1709</v>
      </c>
      <c r="B614" s="138"/>
      <c r="C614" s="138"/>
      <c r="D614" s="127">
        <f t="shared" si="9"/>
        <v>0</v>
      </c>
      <c r="E614" s="138"/>
    </row>
    <row r="615" spans="1:5" ht="18.75" customHeight="1">
      <c r="A615" s="138" t="s">
        <v>837</v>
      </c>
      <c r="B615" s="138"/>
      <c r="C615" s="138"/>
      <c r="D615" s="127">
        <f t="shared" si="9"/>
        <v>0</v>
      </c>
      <c r="E615" s="138"/>
    </row>
    <row r="616" spans="1:5" ht="18.75" customHeight="1">
      <c r="A616" s="127" t="s">
        <v>118</v>
      </c>
      <c r="B616" s="127">
        <f>SUM(B617:B618)</f>
        <v>0</v>
      </c>
      <c r="C616" s="127">
        <f>SUM(C617:C618)</f>
        <v>0</v>
      </c>
      <c r="D616" s="127">
        <f t="shared" si="9"/>
        <v>0</v>
      </c>
      <c r="E616" s="138"/>
    </row>
    <row r="617" spans="1:5" ht="18.75" customHeight="1">
      <c r="A617" s="138" t="s">
        <v>839</v>
      </c>
      <c r="B617" s="138"/>
      <c r="C617" s="138"/>
      <c r="D617" s="127">
        <f t="shared" si="9"/>
        <v>0</v>
      </c>
      <c r="E617" s="138"/>
    </row>
    <row r="618" spans="1:5" ht="18.75" customHeight="1">
      <c r="A618" s="138" t="s">
        <v>841</v>
      </c>
      <c r="B618" s="138"/>
      <c r="C618" s="138"/>
      <c r="D618" s="127">
        <f t="shared" si="9"/>
        <v>0</v>
      </c>
      <c r="E618" s="138"/>
    </row>
    <row r="619" spans="1:5" ht="18.75" customHeight="1">
      <c r="A619" s="127" t="s">
        <v>843</v>
      </c>
      <c r="B619" s="127">
        <f>SUM(B620:B622)</f>
        <v>29635</v>
      </c>
      <c r="C619" s="127">
        <f>SUM(C620:C622)</f>
        <v>19925</v>
      </c>
      <c r="D619" s="127">
        <f t="shared" si="9"/>
        <v>67.23</v>
      </c>
      <c r="E619" s="138"/>
    </row>
    <row r="620" spans="1:5" ht="18.75" customHeight="1">
      <c r="A620" s="138" t="s">
        <v>845</v>
      </c>
      <c r="B620" s="138">
        <v>25655</v>
      </c>
      <c r="C620" s="138">
        <f>13000+993</f>
        <v>13993</v>
      </c>
      <c r="D620" s="127">
        <f t="shared" si="9"/>
        <v>54.54</v>
      </c>
      <c r="E620" s="138"/>
    </row>
    <row r="621" spans="1:5" ht="18.75" customHeight="1">
      <c r="A621" s="138" t="s">
        <v>847</v>
      </c>
      <c r="B621" s="138">
        <v>3980</v>
      </c>
      <c r="C621" s="138">
        <f>378+554+5000</f>
        <v>5932</v>
      </c>
      <c r="D621" s="127">
        <f t="shared" si="9"/>
        <v>149.05000000000001</v>
      </c>
      <c r="E621" s="138"/>
    </row>
    <row r="622" spans="1:5" ht="18.75" customHeight="1">
      <c r="A622" s="138" t="s">
        <v>848</v>
      </c>
      <c r="B622" s="138"/>
      <c r="C622" s="138"/>
      <c r="D622" s="127">
        <f t="shared" si="9"/>
        <v>0</v>
      </c>
      <c r="E622" s="138"/>
    </row>
    <row r="623" spans="1:5" ht="18.75" customHeight="1">
      <c r="A623" s="127" t="s">
        <v>849</v>
      </c>
      <c r="B623" s="127">
        <f>SUM(B624:B627)</f>
        <v>33</v>
      </c>
      <c r="C623" s="127">
        <f>SUM(C624:C627)</f>
        <v>9</v>
      </c>
      <c r="D623" s="127">
        <f t="shared" si="9"/>
        <v>27.27</v>
      </c>
      <c r="E623" s="138"/>
    </row>
    <row r="624" spans="1:5" ht="18.75" customHeight="1">
      <c r="A624" s="138" t="s">
        <v>850</v>
      </c>
      <c r="B624" s="335">
        <v>1</v>
      </c>
      <c r="C624" s="138">
        <v>9</v>
      </c>
      <c r="D624" s="127">
        <f t="shared" si="9"/>
        <v>900</v>
      </c>
      <c r="E624" s="138"/>
    </row>
    <row r="625" spans="1:5" ht="18.75" customHeight="1">
      <c r="A625" s="138" t="s">
        <v>851</v>
      </c>
      <c r="B625" s="335">
        <v>17</v>
      </c>
      <c r="C625" s="138"/>
      <c r="D625" s="127">
        <f t="shared" si="9"/>
        <v>0</v>
      </c>
      <c r="E625" s="138"/>
    </row>
    <row r="626" spans="1:5" ht="18.75" customHeight="1">
      <c r="A626" s="138" t="s">
        <v>852</v>
      </c>
      <c r="B626" s="335">
        <v>9</v>
      </c>
      <c r="C626" s="138"/>
      <c r="D626" s="127">
        <f t="shared" si="9"/>
        <v>0</v>
      </c>
      <c r="E626" s="138"/>
    </row>
    <row r="627" spans="1:5" ht="18.75" customHeight="1">
      <c r="A627" s="138" t="s">
        <v>853</v>
      </c>
      <c r="B627" s="335">
        <v>6</v>
      </c>
      <c r="C627" s="138"/>
      <c r="D627" s="127">
        <f t="shared" si="9"/>
        <v>0</v>
      </c>
      <c r="E627" s="138"/>
    </row>
    <row r="628" spans="1:5" ht="18.75" customHeight="1">
      <c r="A628" s="300" t="s">
        <v>1710</v>
      </c>
      <c r="B628" s="127">
        <f>SUM(B629:B635)</f>
        <v>0</v>
      </c>
      <c r="C628" s="127">
        <f>SUM(C629:C635)</f>
        <v>0</v>
      </c>
      <c r="D628" s="127">
        <f t="shared" si="9"/>
        <v>0</v>
      </c>
      <c r="E628" s="138"/>
    </row>
    <row r="629" spans="1:5" ht="18.75" customHeight="1">
      <c r="A629" s="138" t="s">
        <v>1645</v>
      </c>
      <c r="B629" s="138"/>
      <c r="C629" s="138"/>
      <c r="D629" s="127">
        <f t="shared" si="9"/>
        <v>0</v>
      </c>
      <c r="E629" s="153"/>
    </row>
    <row r="630" spans="1:5" ht="18.75" customHeight="1">
      <c r="A630" s="138" t="s">
        <v>1646</v>
      </c>
      <c r="B630" s="138"/>
      <c r="C630" s="138"/>
      <c r="D630" s="127">
        <f t="shared" si="9"/>
        <v>0</v>
      </c>
      <c r="E630" s="138"/>
    </row>
    <row r="631" spans="1:5" ht="18.75" customHeight="1">
      <c r="A631" s="138" t="s">
        <v>1647</v>
      </c>
      <c r="B631" s="138"/>
      <c r="C631" s="138"/>
      <c r="D631" s="127">
        <f t="shared" si="9"/>
        <v>0</v>
      </c>
      <c r="E631" s="138"/>
    </row>
    <row r="632" spans="1:5" ht="18.75" customHeight="1">
      <c r="A632" s="138" t="s">
        <v>1711</v>
      </c>
      <c r="B632" s="138"/>
      <c r="C632" s="138"/>
      <c r="D632" s="127">
        <f t="shared" si="9"/>
        <v>0</v>
      </c>
      <c r="E632" s="138"/>
    </row>
    <row r="633" spans="1:5" ht="18.75" customHeight="1">
      <c r="A633" s="138" t="s">
        <v>1712</v>
      </c>
      <c r="B633" s="138"/>
      <c r="C633" s="138"/>
      <c r="D633" s="127">
        <f t="shared" si="9"/>
        <v>0</v>
      </c>
      <c r="E633" s="138"/>
    </row>
    <row r="634" spans="1:5" ht="18.75" customHeight="1">
      <c r="A634" s="138" t="s">
        <v>1639</v>
      </c>
      <c r="B634" s="138"/>
      <c r="C634" s="138"/>
      <c r="D634" s="127">
        <f t="shared" si="9"/>
        <v>0</v>
      </c>
      <c r="E634" s="138"/>
    </row>
    <row r="635" spans="1:5" ht="18.75" customHeight="1">
      <c r="A635" s="138" t="s">
        <v>1713</v>
      </c>
      <c r="B635" s="138"/>
      <c r="C635" s="138"/>
      <c r="D635" s="127">
        <f t="shared" si="9"/>
        <v>0</v>
      </c>
      <c r="E635" s="138"/>
    </row>
    <row r="636" spans="1:5" ht="18.75" customHeight="1">
      <c r="A636" s="300" t="s">
        <v>1714</v>
      </c>
      <c r="B636" s="127">
        <f>SUM(B637:B638)</f>
        <v>0</v>
      </c>
      <c r="C636" s="127">
        <f>SUM(C637:C638)</f>
        <v>0</v>
      </c>
      <c r="D636" s="127">
        <f t="shared" si="9"/>
        <v>0</v>
      </c>
      <c r="E636" s="138"/>
    </row>
    <row r="637" spans="1:5" ht="18.75" customHeight="1">
      <c r="A637" s="138" t="s">
        <v>1715</v>
      </c>
      <c r="B637" s="138"/>
      <c r="C637" s="138"/>
      <c r="D637" s="127"/>
      <c r="E637" s="138"/>
    </row>
    <row r="638" spans="1:5" ht="18.75" customHeight="1">
      <c r="A638" s="138" t="s">
        <v>1716</v>
      </c>
      <c r="B638" s="138"/>
      <c r="C638" s="138"/>
      <c r="D638" s="127"/>
      <c r="E638" s="138"/>
    </row>
    <row r="639" spans="1:5" ht="18.75" customHeight="1">
      <c r="A639" s="127" t="s">
        <v>119</v>
      </c>
      <c r="B639" s="127">
        <v>190</v>
      </c>
      <c r="C639" s="127"/>
      <c r="D639" s="127">
        <f t="shared" si="9"/>
        <v>0</v>
      </c>
      <c r="E639" s="138"/>
    </row>
    <row r="640" spans="1:5" ht="18.75" customHeight="1">
      <c r="A640" s="127" t="s">
        <v>1717</v>
      </c>
      <c r="B640" s="127">
        <f>B641+B646+B660+B664+B676+B679+B683+B688+B692+B696+B699+B708+B710</f>
        <v>22841</v>
      </c>
      <c r="C640" s="127">
        <f>C641+C646+C660+C664+C676+C679+C683+C688+C692+C696+C699+C708+C710</f>
        <v>31860</v>
      </c>
      <c r="D640" s="127">
        <f t="shared" si="9"/>
        <v>139.49</v>
      </c>
      <c r="E640" s="138"/>
    </row>
    <row r="641" spans="1:5" ht="18.75" customHeight="1">
      <c r="A641" s="127" t="s">
        <v>1718</v>
      </c>
      <c r="B641" s="127">
        <f>SUM(B642:B645)</f>
        <v>996</v>
      </c>
      <c r="C641" s="127">
        <f>SUM(C642:C645)</f>
        <v>732</v>
      </c>
      <c r="D641" s="127">
        <f t="shared" si="9"/>
        <v>73.489999999999995</v>
      </c>
      <c r="E641" s="138"/>
    </row>
    <row r="642" spans="1:5" ht="18.75" customHeight="1">
      <c r="A642" s="138" t="s">
        <v>580</v>
      </c>
      <c r="B642" s="138">
        <v>678</v>
      </c>
      <c r="C642" s="138">
        <v>648</v>
      </c>
      <c r="D642" s="127">
        <f t="shared" si="9"/>
        <v>95.58</v>
      </c>
      <c r="E642" s="138"/>
    </row>
    <row r="643" spans="1:5" ht="18.75" customHeight="1">
      <c r="A643" s="138" t="s">
        <v>582</v>
      </c>
      <c r="B643" s="138">
        <v>85</v>
      </c>
      <c r="C643" s="138"/>
      <c r="D643" s="127">
        <f t="shared" si="9"/>
        <v>0</v>
      </c>
      <c r="E643" s="138"/>
    </row>
    <row r="644" spans="1:5" ht="18.75" customHeight="1">
      <c r="A644" s="138" t="s">
        <v>584</v>
      </c>
      <c r="B644" s="138"/>
      <c r="C644" s="138"/>
      <c r="D644" s="127">
        <f t="shared" si="9"/>
        <v>0</v>
      </c>
      <c r="E644" s="138"/>
    </row>
    <row r="645" spans="1:5" ht="18.75" customHeight="1">
      <c r="A645" s="138" t="s">
        <v>1719</v>
      </c>
      <c r="B645" s="138">
        <v>233</v>
      </c>
      <c r="C645" s="138">
        <v>84</v>
      </c>
      <c r="D645" s="127">
        <f t="shared" si="9"/>
        <v>36.049999999999997</v>
      </c>
      <c r="E645" s="138"/>
    </row>
    <row r="646" spans="1:5" ht="18.75" customHeight="1">
      <c r="A646" s="127" t="s">
        <v>120</v>
      </c>
      <c r="B646" s="127">
        <f>SUM(B647:B659)</f>
        <v>916</v>
      </c>
      <c r="C646" s="127">
        <f>SUM(C647:C659)</f>
        <v>913</v>
      </c>
      <c r="D646" s="127">
        <f t="shared" si="9"/>
        <v>99.67</v>
      </c>
      <c r="E646" s="138"/>
    </row>
    <row r="647" spans="1:5" ht="18.75" customHeight="1">
      <c r="A647" s="138" t="s">
        <v>858</v>
      </c>
      <c r="B647" s="138">
        <v>708</v>
      </c>
      <c r="C647" s="138">
        <v>712</v>
      </c>
      <c r="D647" s="127">
        <f t="shared" si="9"/>
        <v>100.56</v>
      </c>
      <c r="E647" s="138"/>
    </row>
    <row r="648" spans="1:5" ht="18.75" customHeight="1">
      <c r="A648" s="138" t="s">
        <v>860</v>
      </c>
      <c r="B648" s="138">
        <v>208</v>
      </c>
      <c r="C648" s="138">
        <v>201</v>
      </c>
      <c r="D648" s="127">
        <f t="shared" si="9"/>
        <v>96.63</v>
      </c>
      <c r="E648" s="138"/>
    </row>
    <row r="649" spans="1:5" ht="18.75" customHeight="1">
      <c r="A649" s="138" t="s">
        <v>861</v>
      </c>
      <c r="B649" s="138"/>
      <c r="C649" s="138"/>
      <c r="D649" s="127">
        <f t="shared" si="9"/>
        <v>0</v>
      </c>
      <c r="E649" s="138"/>
    </row>
    <row r="650" spans="1:5" ht="18.75" customHeight="1">
      <c r="A650" s="138" t="s">
        <v>862</v>
      </c>
      <c r="B650" s="138"/>
      <c r="C650" s="138"/>
      <c r="D650" s="127">
        <f t="shared" si="9"/>
        <v>0</v>
      </c>
      <c r="E650" s="153"/>
    </row>
    <row r="651" spans="1:5" ht="18.75" customHeight="1">
      <c r="A651" s="138" t="s">
        <v>863</v>
      </c>
      <c r="B651" s="138"/>
      <c r="C651" s="138"/>
      <c r="D651" s="127">
        <f t="shared" si="9"/>
        <v>0</v>
      </c>
      <c r="E651" s="153"/>
    </row>
    <row r="652" spans="1:5" ht="18.75" customHeight="1">
      <c r="A652" s="138" t="s">
        <v>1720</v>
      </c>
      <c r="B652" s="138"/>
      <c r="C652" s="138"/>
      <c r="D652" s="127">
        <f t="shared" si="9"/>
        <v>0</v>
      </c>
      <c r="E652" s="153"/>
    </row>
    <row r="653" spans="1:5" ht="18.75" customHeight="1">
      <c r="A653" s="138" t="s">
        <v>866</v>
      </c>
      <c r="B653" s="138"/>
      <c r="C653" s="138"/>
      <c r="D653" s="127">
        <f t="shared" si="9"/>
        <v>0</v>
      </c>
      <c r="E653" s="138"/>
    </row>
    <row r="654" spans="1:5" ht="18.75" customHeight="1">
      <c r="A654" s="138" t="s">
        <v>868</v>
      </c>
      <c r="B654" s="138"/>
      <c r="C654" s="138"/>
      <c r="D654" s="127">
        <f t="shared" si="9"/>
        <v>0</v>
      </c>
      <c r="E654" s="138"/>
    </row>
    <row r="655" spans="1:5" ht="18.75" customHeight="1">
      <c r="A655" s="138" t="s">
        <v>869</v>
      </c>
      <c r="B655" s="138"/>
      <c r="C655" s="138"/>
      <c r="D655" s="127">
        <f t="shared" si="9"/>
        <v>0</v>
      </c>
      <c r="E655" s="138"/>
    </row>
    <row r="656" spans="1:5" ht="18.75" customHeight="1">
      <c r="A656" s="138" t="s">
        <v>870</v>
      </c>
      <c r="B656" s="138"/>
      <c r="C656" s="138"/>
      <c r="D656" s="127">
        <f t="shared" si="9"/>
        <v>0</v>
      </c>
      <c r="E656" s="138"/>
    </row>
    <row r="657" spans="1:5" ht="18.75" customHeight="1">
      <c r="A657" s="138" t="s">
        <v>871</v>
      </c>
      <c r="B657" s="138"/>
      <c r="C657" s="138"/>
      <c r="D657" s="127">
        <f t="shared" ref="D657:D720" si="10">ROUND(IF(B657=0,0,C657/B657*100),2)</f>
        <v>0</v>
      </c>
      <c r="E657" s="138"/>
    </row>
    <row r="658" spans="1:5" ht="18.75" customHeight="1">
      <c r="A658" s="138" t="s">
        <v>1721</v>
      </c>
      <c r="B658" s="138"/>
      <c r="C658" s="138"/>
      <c r="D658" s="127"/>
      <c r="E658" s="138"/>
    </row>
    <row r="659" spans="1:5" ht="18.75" customHeight="1">
      <c r="A659" s="138" t="s">
        <v>872</v>
      </c>
      <c r="B659" s="138"/>
      <c r="C659" s="138"/>
      <c r="D659" s="127">
        <f t="shared" si="10"/>
        <v>0</v>
      </c>
      <c r="E659" s="138"/>
    </row>
    <row r="660" spans="1:5" ht="18.75" customHeight="1">
      <c r="A660" s="127" t="s">
        <v>121</v>
      </c>
      <c r="B660" s="127">
        <f>SUM(B661:B663)</f>
        <v>1404</v>
      </c>
      <c r="C660" s="127">
        <f>SUM(C661:C663)</f>
        <v>1335</v>
      </c>
      <c r="D660" s="127">
        <f t="shared" si="10"/>
        <v>95.09</v>
      </c>
      <c r="E660" s="153"/>
    </row>
    <row r="661" spans="1:5" ht="18.75" customHeight="1">
      <c r="A661" s="138" t="s">
        <v>873</v>
      </c>
      <c r="B661" s="335">
        <v>50</v>
      </c>
      <c r="C661" s="138"/>
      <c r="D661" s="127">
        <f t="shared" si="10"/>
        <v>0</v>
      </c>
      <c r="E661" s="153"/>
    </row>
    <row r="662" spans="1:5" ht="18.75" customHeight="1">
      <c r="A662" s="138" t="s">
        <v>874</v>
      </c>
      <c r="B662" s="335">
        <v>1289</v>
      </c>
      <c r="C662" s="138">
        <v>1315</v>
      </c>
      <c r="D662" s="127">
        <f t="shared" si="10"/>
        <v>102.02</v>
      </c>
      <c r="E662" s="153"/>
    </row>
    <row r="663" spans="1:5" ht="18.75" customHeight="1">
      <c r="A663" s="138" t="s">
        <v>875</v>
      </c>
      <c r="B663" s="335">
        <v>65</v>
      </c>
      <c r="C663" s="138">
        <v>20</v>
      </c>
      <c r="D663" s="127">
        <f t="shared" si="10"/>
        <v>30.77</v>
      </c>
      <c r="E663" s="153"/>
    </row>
    <row r="664" spans="1:5" ht="18.75" customHeight="1">
      <c r="A664" s="127" t="s">
        <v>122</v>
      </c>
      <c r="B664" s="127">
        <f>SUM(B665:B675)</f>
        <v>3203</v>
      </c>
      <c r="C664" s="127">
        <f>SUM(C665:C675)</f>
        <v>3433</v>
      </c>
      <c r="D664" s="127">
        <f t="shared" si="10"/>
        <v>107.18</v>
      </c>
      <c r="E664" s="153"/>
    </row>
    <row r="665" spans="1:5" ht="18.75" customHeight="1">
      <c r="A665" s="138" t="s">
        <v>876</v>
      </c>
      <c r="B665" s="335">
        <v>781</v>
      </c>
      <c r="C665" s="138">
        <v>751</v>
      </c>
      <c r="D665" s="127">
        <f t="shared" si="10"/>
        <v>96.16</v>
      </c>
      <c r="E665" s="153"/>
    </row>
    <row r="666" spans="1:5" ht="18.75" customHeight="1">
      <c r="A666" s="138" t="s">
        <v>877</v>
      </c>
      <c r="B666" s="335">
        <v>138</v>
      </c>
      <c r="C666" s="138">
        <v>118</v>
      </c>
      <c r="D666" s="127">
        <f t="shared" si="10"/>
        <v>85.51</v>
      </c>
      <c r="E666" s="153"/>
    </row>
    <row r="667" spans="1:5" ht="18.75" customHeight="1">
      <c r="A667" s="138" t="s">
        <v>879</v>
      </c>
      <c r="B667" s="335">
        <v>294</v>
      </c>
      <c r="C667" s="138">
        <v>281</v>
      </c>
      <c r="D667" s="127">
        <f t="shared" si="10"/>
        <v>95.58</v>
      </c>
      <c r="E667" s="153"/>
    </row>
    <row r="668" spans="1:5" ht="18.75" customHeight="1">
      <c r="A668" s="138" t="s">
        <v>881</v>
      </c>
      <c r="B668" s="335">
        <v>0</v>
      </c>
      <c r="C668" s="138"/>
      <c r="D668" s="127">
        <f t="shared" si="10"/>
        <v>0</v>
      </c>
      <c r="E668" s="153"/>
    </row>
    <row r="669" spans="1:5" ht="18.75" customHeight="1">
      <c r="A669" s="138" t="s">
        <v>883</v>
      </c>
      <c r="B669" s="335">
        <v>0</v>
      </c>
      <c r="C669" s="138"/>
      <c r="D669" s="127">
        <f t="shared" si="10"/>
        <v>0</v>
      </c>
      <c r="E669" s="138"/>
    </row>
    <row r="670" spans="1:5" ht="18.75" customHeight="1">
      <c r="A670" s="138" t="s">
        <v>885</v>
      </c>
      <c r="B670" s="335">
        <v>0</v>
      </c>
      <c r="C670" s="138"/>
      <c r="D670" s="127">
        <f t="shared" si="10"/>
        <v>0</v>
      </c>
      <c r="E670" s="138"/>
    </row>
    <row r="671" spans="1:5" ht="18.75" customHeight="1">
      <c r="A671" s="138" t="s">
        <v>886</v>
      </c>
      <c r="B671" s="335">
        <v>15</v>
      </c>
      <c r="C671" s="138"/>
      <c r="D671" s="127">
        <f t="shared" si="10"/>
        <v>0</v>
      </c>
      <c r="E671" s="138"/>
    </row>
    <row r="672" spans="1:5" ht="18.75" customHeight="1">
      <c r="A672" s="138" t="s">
        <v>887</v>
      </c>
      <c r="B672" s="335">
        <v>1343</v>
      </c>
      <c r="C672" s="138">
        <v>1296</v>
      </c>
      <c r="D672" s="127">
        <f t="shared" si="10"/>
        <v>96.5</v>
      </c>
      <c r="E672" s="138"/>
    </row>
    <row r="673" spans="1:5" ht="18.75" customHeight="1">
      <c r="A673" s="138" t="s">
        <v>1722</v>
      </c>
      <c r="B673" s="335">
        <v>432</v>
      </c>
      <c r="C673" s="138">
        <v>987</v>
      </c>
      <c r="D673" s="127">
        <f t="shared" si="10"/>
        <v>228.47</v>
      </c>
      <c r="E673" s="138"/>
    </row>
    <row r="674" spans="1:5" ht="18.75" customHeight="1">
      <c r="A674" s="138" t="s">
        <v>889</v>
      </c>
      <c r="B674" s="335">
        <v>0</v>
      </c>
      <c r="C674" s="138"/>
      <c r="D674" s="127">
        <f t="shared" si="10"/>
        <v>0</v>
      </c>
      <c r="E674" s="138"/>
    </row>
    <row r="675" spans="1:5" ht="18.75" customHeight="1">
      <c r="A675" s="138" t="s">
        <v>890</v>
      </c>
      <c r="B675" s="335">
        <v>200</v>
      </c>
      <c r="C675" s="138"/>
      <c r="D675" s="127">
        <f t="shared" si="10"/>
        <v>0</v>
      </c>
      <c r="E675" s="138"/>
    </row>
    <row r="676" spans="1:5" ht="18.75" customHeight="1">
      <c r="A676" s="127" t="s">
        <v>123</v>
      </c>
      <c r="B676" s="127">
        <f>SUM(B677:B678)</f>
        <v>59</v>
      </c>
      <c r="C676" s="127">
        <f>SUM(C677:C678)</f>
        <v>20</v>
      </c>
      <c r="D676" s="127">
        <f t="shared" si="10"/>
        <v>33.9</v>
      </c>
      <c r="E676" s="138"/>
    </row>
    <row r="677" spans="1:5" ht="18.75" customHeight="1">
      <c r="A677" s="138" t="s">
        <v>892</v>
      </c>
      <c r="B677" s="335">
        <v>39</v>
      </c>
      <c r="C677" s="138"/>
      <c r="D677" s="127">
        <f t="shared" si="10"/>
        <v>0</v>
      </c>
      <c r="E677" s="138"/>
    </row>
    <row r="678" spans="1:5" ht="18.75" customHeight="1">
      <c r="A678" s="138" t="s">
        <v>894</v>
      </c>
      <c r="B678" s="335">
        <v>20</v>
      </c>
      <c r="C678" s="138">
        <v>20</v>
      </c>
      <c r="D678" s="127">
        <f t="shared" si="10"/>
        <v>100</v>
      </c>
      <c r="E678" s="138"/>
    </row>
    <row r="679" spans="1:5" ht="18.75" customHeight="1">
      <c r="A679" s="127" t="s">
        <v>124</v>
      </c>
      <c r="B679" s="127">
        <f>SUM(B680:B682)</f>
        <v>22</v>
      </c>
      <c r="C679" s="127">
        <f>SUM(C680:C682)</f>
        <v>40</v>
      </c>
      <c r="D679" s="127">
        <f t="shared" si="10"/>
        <v>181.82</v>
      </c>
      <c r="E679" s="138"/>
    </row>
    <row r="680" spans="1:5" ht="18.75" customHeight="1">
      <c r="A680" s="138" t="s">
        <v>864</v>
      </c>
      <c r="B680" s="335">
        <v>1</v>
      </c>
      <c r="C680" s="138"/>
      <c r="D680" s="127">
        <f t="shared" si="10"/>
        <v>0</v>
      </c>
      <c r="E680" s="138"/>
    </row>
    <row r="681" spans="1:5" ht="18.75" customHeight="1">
      <c r="A681" s="138" t="s">
        <v>865</v>
      </c>
      <c r="B681" s="335">
        <v>0</v>
      </c>
      <c r="C681" s="138"/>
      <c r="D681" s="127">
        <f t="shared" si="10"/>
        <v>0</v>
      </c>
      <c r="E681" s="138"/>
    </row>
    <row r="682" spans="1:5" ht="18.75" customHeight="1">
      <c r="A682" s="138" t="s">
        <v>867</v>
      </c>
      <c r="B682" s="335">
        <v>21</v>
      </c>
      <c r="C682" s="138">
        <v>40</v>
      </c>
      <c r="D682" s="127">
        <f t="shared" si="10"/>
        <v>190.48</v>
      </c>
      <c r="E682" s="138"/>
    </row>
    <row r="683" spans="1:5" ht="18.75" customHeight="1">
      <c r="A683" s="127" t="s">
        <v>125</v>
      </c>
      <c r="B683" s="127">
        <f>SUM(B684:B687)</f>
        <v>2529</v>
      </c>
      <c r="C683" s="127">
        <f>SUM(C684:C687)</f>
        <v>3139</v>
      </c>
      <c r="D683" s="127">
        <f t="shared" si="10"/>
        <v>124.12</v>
      </c>
      <c r="E683" s="138"/>
    </row>
    <row r="684" spans="1:5" ht="18.75" customHeight="1">
      <c r="A684" s="138" t="s">
        <v>878</v>
      </c>
      <c r="B684" s="335">
        <v>981</v>
      </c>
      <c r="C684" s="138">
        <v>950</v>
      </c>
      <c r="D684" s="127">
        <f t="shared" si="10"/>
        <v>96.84</v>
      </c>
      <c r="E684" s="138"/>
    </row>
    <row r="685" spans="1:5" ht="18.75" customHeight="1">
      <c r="A685" s="138" t="s">
        <v>880</v>
      </c>
      <c r="B685" s="335">
        <v>1547</v>
      </c>
      <c r="C685" s="138">
        <v>2189</v>
      </c>
      <c r="D685" s="127">
        <f t="shared" si="10"/>
        <v>141.5</v>
      </c>
      <c r="E685" s="138"/>
    </row>
    <row r="686" spans="1:5" ht="18.75" customHeight="1">
      <c r="A686" s="138" t="s">
        <v>882</v>
      </c>
      <c r="B686" s="335">
        <v>0</v>
      </c>
      <c r="C686" s="138"/>
      <c r="D686" s="127">
        <f t="shared" si="10"/>
        <v>0</v>
      </c>
      <c r="E686" s="138"/>
    </row>
    <row r="687" spans="1:5" ht="18.75" customHeight="1">
      <c r="A687" s="138" t="s">
        <v>884</v>
      </c>
      <c r="B687" s="335">
        <v>1</v>
      </c>
      <c r="C687" s="138"/>
      <c r="D687" s="127">
        <f t="shared" si="10"/>
        <v>0</v>
      </c>
      <c r="E687" s="138"/>
    </row>
    <row r="688" spans="1:5" ht="18.75" customHeight="1">
      <c r="A688" s="127" t="s">
        <v>126</v>
      </c>
      <c r="B688" s="127">
        <f>SUM(B689:B691)</f>
        <v>13049</v>
      </c>
      <c r="C688" s="127">
        <f>SUM(C689:C691)</f>
        <v>21709</v>
      </c>
      <c r="D688" s="127">
        <f t="shared" si="10"/>
        <v>166.37</v>
      </c>
      <c r="E688" s="138"/>
    </row>
    <row r="689" spans="1:5" ht="18.75" customHeight="1">
      <c r="A689" s="138" t="s">
        <v>1723</v>
      </c>
      <c r="B689" s="335">
        <v>673</v>
      </c>
      <c r="C689" s="138">
        <f>3139+2324+10720</f>
        <v>16183</v>
      </c>
      <c r="D689" s="127">
        <f t="shared" si="10"/>
        <v>2404.61</v>
      </c>
      <c r="E689" s="138"/>
    </row>
    <row r="690" spans="1:5" ht="18.75" customHeight="1">
      <c r="A690" s="138" t="s">
        <v>888</v>
      </c>
      <c r="B690" s="335">
        <v>11800</v>
      </c>
      <c r="C690" s="138">
        <f>3000+2526</f>
        <v>5526</v>
      </c>
      <c r="D690" s="127">
        <f t="shared" si="10"/>
        <v>46.83</v>
      </c>
      <c r="E690" s="138"/>
    </row>
    <row r="691" spans="1:5" ht="18.75" customHeight="1">
      <c r="A691" s="138" t="s">
        <v>891</v>
      </c>
      <c r="B691" s="335">
        <v>576</v>
      </c>
      <c r="C691" s="138"/>
      <c r="D691" s="127">
        <f t="shared" si="10"/>
        <v>0</v>
      </c>
      <c r="E691" s="138"/>
    </row>
    <row r="692" spans="1:5" ht="18.75" customHeight="1">
      <c r="A692" s="127" t="s">
        <v>127</v>
      </c>
      <c r="B692" s="127">
        <f>SUM(B693:B695)</f>
        <v>527</v>
      </c>
      <c r="C692" s="127">
        <f>SUM(C693:C695)</f>
        <v>445</v>
      </c>
      <c r="D692" s="127">
        <f t="shared" si="10"/>
        <v>84.44</v>
      </c>
      <c r="E692" s="138"/>
    </row>
    <row r="693" spans="1:5" ht="18.75" customHeight="1">
      <c r="A693" s="138" t="s">
        <v>893</v>
      </c>
      <c r="B693" s="138">
        <v>527</v>
      </c>
      <c r="C693" s="138">
        <v>55</v>
      </c>
      <c r="D693" s="127">
        <f t="shared" si="10"/>
        <v>10.44</v>
      </c>
      <c r="E693" s="138"/>
    </row>
    <row r="694" spans="1:5" ht="18.75" customHeight="1">
      <c r="A694" s="138" t="s">
        <v>895</v>
      </c>
      <c r="B694" s="138"/>
      <c r="C694" s="138"/>
      <c r="D694" s="127">
        <f t="shared" si="10"/>
        <v>0</v>
      </c>
      <c r="E694" s="138"/>
    </row>
    <row r="695" spans="1:5" ht="18.75" customHeight="1">
      <c r="A695" s="138" t="s">
        <v>896</v>
      </c>
      <c r="B695" s="138"/>
      <c r="C695" s="138">
        <v>390</v>
      </c>
      <c r="D695" s="127">
        <f t="shared" si="10"/>
        <v>0</v>
      </c>
      <c r="E695" s="138"/>
    </row>
    <row r="696" spans="1:5" ht="18.75" customHeight="1">
      <c r="A696" s="127" t="s">
        <v>128</v>
      </c>
      <c r="B696" s="127">
        <f>SUM(B697:B698)</f>
        <v>51</v>
      </c>
      <c r="C696" s="127">
        <f>SUM(C697:C698)</f>
        <v>42</v>
      </c>
      <c r="D696" s="127">
        <f t="shared" si="10"/>
        <v>82.35</v>
      </c>
      <c r="E696" s="138"/>
    </row>
    <row r="697" spans="1:5" ht="18.75" customHeight="1">
      <c r="A697" s="138" t="s">
        <v>899</v>
      </c>
      <c r="B697" s="138">
        <v>51</v>
      </c>
      <c r="C697" s="138">
        <v>42</v>
      </c>
      <c r="D697" s="127">
        <f t="shared" si="10"/>
        <v>82.35</v>
      </c>
      <c r="E697" s="138"/>
    </row>
    <row r="698" spans="1:5" ht="18.75" customHeight="1">
      <c r="A698" s="138" t="s">
        <v>900</v>
      </c>
      <c r="B698" s="138"/>
      <c r="C698" s="138"/>
      <c r="D698" s="127">
        <f t="shared" si="10"/>
        <v>0</v>
      </c>
      <c r="E698" s="138"/>
    </row>
    <row r="699" spans="1:5" ht="18.75" customHeight="1">
      <c r="A699" s="127" t="s">
        <v>1724</v>
      </c>
      <c r="B699" s="127">
        <f>SUM(B700:B707)</f>
        <v>25</v>
      </c>
      <c r="C699" s="127">
        <f>SUM(C700:C707)</f>
        <v>28</v>
      </c>
      <c r="D699" s="127">
        <f t="shared" si="10"/>
        <v>112</v>
      </c>
      <c r="E699" s="138"/>
    </row>
    <row r="700" spans="1:5" ht="18.75" customHeight="1">
      <c r="A700" s="138" t="s">
        <v>1645</v>
      </c>
      <c r="B700" s="138">
        <v>25</v>
      </c>
      <c r="C700" s="138">
        <v>28</v>
      </c>
      <c r="D700" s="127">
        <f t="shared" si="10"/>
        <v>112</v>
      </c>
      <c r="E700" s="138"/>
    </row>
    <row r="701" spans="1:5" ht="18.75" customHeight="1">
      <c r="A701" s="138" t="s">
        <v>1646</v>
      </c>
      <c r="B701" s="138"/>
      <c r="C701" s="138"/>
      <c r="D701" s="127">
        <f t="shared" si="10"/>
        <v>0</v>
      </c>
      <c r="E701" s="138"/>
    </row>
    <row r="702" spans="1:5" ht="18.75" customHeight="1">
      <c r="A702" s="138" t="s">
        <v>1647</v>
      </c>
      <c r="B702" s="138"/>
      <c r="C702" s="138"/>
      <c r="D702" s="127">
        <f t="shared" si="10"/>
        <v>0</v>
      </c>
      <c r="E702" s="138"/>
    </row>
    <row r="703" spans="1:5" ht="18.75" customHeight="1">
      <c r="A703" s="138" t="s">
        <v>1653</v>
      </c>
      <c r="B703" s="138"/>
      <c r="C703" s="138"/>
      <c r="D703" s="127">
        <f t="shared" si="10"/>
        <v>0</v>
      </c>
      <c r="E703" s="138"/>
    </row>
    <row r="704" spans="1:5" ht="18.75" customHeight="1">
      <c r="A704" s="138" t="s">
        <v>1725</v>
      </c>
      <c r="B704" s="138"/>
      <c r="C704" s="138"/>
      <c r="D704" s="127">
        <f t="shared" si="10"/>
        <v>0</v>
      </c>
      <c r="E704" s="138"/>
    </row>
    <row r="705" spans="1:5" ht="18.75" customHeight="1">
      <c r="A705" s="138" t="s">
        <v>1726</v>
      </c>
      <c r="B705" s="138"/>
      <c r="C705" s="138"/>
      <c r="D705" s="127">
        <f t="shared" si="10"/>
        <v>0</v>
      </c>
      <c r="E705" s="138"/>
    </row>
    <row r="706" spans="1:5" ht="18.75" customHeight="1">
      <c r="A706" s="138" t="s">
        <v>1639</v>
      </c>
      <c r="B706" s="138"/>
      <c r="C706" s="138"/>
      <c r="D706" s="127">
        <f t="shared" si="10"/>
        <v>0</v>
      </c>
      <c r="E706" s="138"/>
    </row>
    <row r="707" spans="1:5" ht="18.75" customHeight="1">
      <c r="A707" s="138" t="s">
        <v>1727</v>
      </c>
      <c r="B707" s="138"/>
      <c r="C707" s="138"/>
      <c r="D707" s="127">
        <f t="shared" si="10"/>
        <v>0</v>
      </c>
      <c r="E707" s="138"/>
    </row>
    <row r="708" spans="1:5" ht="18.75" customHeight="1">
      <c r="A708" s="127" t="s">
        <v>1728</v>
      </c>
      <c r="B708" s="127">
        <f>B709</f>
        <v>0</v>
      </c>
      <c r="C708" s="127">
        <f>C709</f>
        <v>0</v>
      </c>
      <c r="D708" s="127">
        <f t="shared" si="10"/>
        <v>0</v>
      </c>
      <c r="E708" s="138"/>
    </row>
    <row r="709" spans="1:5" ht="18.75" customHeight="1">
      <c r="A709" s="138" t="s">
        <v>1729</v>
      </c>
      <c r="B709" s="138"/>
      <c r="C709" s="138"/>
      <c r="D709" s="127">
        <f t="shared" si="10"/>
        <v>0</v>
      </c>
      <c r="E709" s="138"/>
    </row>
    <row r="710" spans="1:5" ht="18.75" customHeight="1">
      <c r="A710" s="154" t="s">
        <v>1730</v>
      </c>
      <c r="B710" s="127">
        <f>B711</f>
        <v>60</v>
      </c>
      <c r="C710" s="127">
        <f>C711</f>
        <v>24</v>
      </c>
      <c r="D710" s="127">
        <f t="shared" si="10"/>
        <v>40</v>
      </c>
      <c r="E710" s="138"/>
    </row>
    <row r="711" spans="1:5" ht="18.75" customHeight="1">
      <c r="A711" s="155" t="s">
        <v>1731</v>
      </c>
      <c r="B711" s="138">
        <v>60</v>
      </c>
      <c r="C711" s="138">
        <v>24</v>
      </c>
      <c r="D711" s="127">
        <f t="shared" si="10"/>
        <v>40</v>
      </c>
      <c r="E711" s="138"/>
    </row>
    <row r="712" spans="1:5" ht="18.75" customHeight="1">
      <c r="A712" s="154" t="s">
        <v>129</v>
      </c>
      <c r="B712" s="127">
        <f>B713+B723+B727+B735+B740+B747+B753+B756+B759+B760+B761+B767+B768+B769+B784</f>
        <v>2457</v>
      </c>
      <c r="C712" s="127">
        <f>C713+C723+C727+C735+C740+C747+C753+C756+C759+C760+C761+C767+C768+C769+C784</f>
        <v>1368</v>
      </c>
      <c r="D712" s="127">
        <f t="shared" si="10"/>
        <v>55.68</v>
      </c>
      <c r="E712" s="138"/>
    </row>
    <row r="713" spans="1:5" ht="18.75" customHeight="1">
      <c r="A713" s="154" t="s">
        <v>130</v>
      </c>
      <c r="B713" s="127">
        <f>SUM(B714:B722)</f>
        <v>749</v>
      </c>
      <c r="C713" s="127">
        <f>SUM(C714:C722)</f>
        <v>710</v>
      </c>
      <c r="D713" s="127">
        <f t="shared" si="10"/>
        <v>94.79</v>
      </c>
      <c r="E713" s="138"/>
    </row>
    <row r="714" spans="1:5" ht="18.75" customHeight="1">
      <c r="A714" s="155" t="s">
        <v>580</v>
      </c>
      <c r="B714" s="138">
        <v>736</v>
      </c>
      <c r="C714" s="138">
        <v>710</v>
      </c>
      <c r="D714" s="127">
        <f t="shared" si="10"/>
        <v>96.47</v>
      </c>
      <c r="E714" s="138"/>
    </row>
    <row r="715" spans="1:5" ht="18.75" customHeight="1">
      <c r="A715" s="155" t="s">
        <v>582</v>
      </c>
      <c r="B715" s="138"/>
      <c r="C715" s="138"/>
      <c r="D715" s="127">
        <f t="shared" si="10"/>
        <v>0</v>
      </c>
      <c r="E715" s="138"/>
    </row>
    <row r="716" spans="1:5" ht="18.75" customHeight="1">
      <c r="A716" s="155" t="s">
        <v>584</v>
      </c>
      <c r="B716" s="138"/>
      <c r="C716" s="138"/>
      <c r="D716" s="127">
        <f t="shared" si="10"/>
        <v>0</v>
      </c>
      <c r="E716" s="138"/>
    </row>
    <row r="717" spans="1:5" ht="18.75" customHeight="1">
      <c r="A717" s="155" t="s">
        <v>1732</v>
      </c>
      <c r="B717" s="138">
        <v>13</v>
      </c>
      <c r="C717" s="138"/>
      <c r="D717" s="127">
        <f t="shared" si="10"/>
        <v>0</v>
      </c>
      <c r="E717" s="138"/>
    </row>
    <row r="718" spans="1:5" ht="18.75" customHeight="1">
      <c r="A718" s="155" t="s">
        <v>907</v>
      </c>
      <c r="B718" s="138"/>
      <c r="C718" s="138"/>
      <c r="D718" s="127">
        <f t="shared" si="10"/>
        <v>0</v>
      </c>
      <c r="E718" s="138"/>
    </row>
    <row r="719" spans="1:5" ht="18.75" customHeight="1">
      <c r="A719" s="155" t="s">
        <v>1733</v>
      </c>
      <c r="B719" s="138"/>
      <c r="C719" s="138"/>
      <c r="D719" s="127">
        <f t="shared" si="10"/>
        <v>0</v>
      </c>
      <c r="E719" s="138"/>
    </row>
    <row r="720" spans="1:5" ht="18.75" customHeight="1">
      <c r="A720" s="155" t="s">
        <v>1734</v>
      </c>
      <c r="B720" s="138"/>
      <c r="C720" s="138"/>
      <c r="D720" s="127">
        <f t="shared" si="10"/>
        <v>0</v>
      </c>
      <c r="E720" s="138"/>
    </row>
    <row r="721" spans="1:5" ht="18.75" customHeight="1">
      <c r="A721" s="138" t="s">
        <v>1735</v>
      </c>
      <c r="B721" s="138"/>
      <c r="C721" s="138"/>
      <c r="D721" s="127"/>
      <c r="E721" s="138"/>
    </row>
    <row r="722" spans="1:5" ht="18.75" customHeight="1">
      <c r="A722" s="155" t="s">
        <v>910</v>
      </c>
      <c r="B722" s="138"/>
      <c r="C722" s="138"/>
      <c r="D722" s="127">
        <f t="shared" ref="D722:D785" si="11">ROUND(IF(B722=0,0,C722/B722*100),2)</f>
        <v>0</v>
      </c>
      <c r="E722" s="138"/>
    </row>
    <row r="723" spans="1:5" ht="18.75" customHeight="1">
      <c r="A723" s="154" t="s">
        <v>131</v>
      </c>
      <c r="B723" s="127">
        <f>SUM(B724:B726)</f>
        <v>50</v>
      </c>
      <c r="C723" s="127">
        <f>SUM(C724:C726)</f>
        <v>0</v>
      </c>
      <c r="D723" s="127">
        <f t="shared" si="11"/>
        <v>0</v>
      </c>
      <c r="E723" s="153"/>
    </row>
    <row r="724" spans="1:5" ht="18.75" customHeight="1">
      <c r="A724" s="155" t="s">
        <v>913</v>
      </c>
      <c r="B724" s="138"/>
      <c r="C724" s="138"/>
      <c r="D724" s="127">
        <f t="shared" si="11"/>
        <v>0</v>
      </c>
      <c r="E724" s="153"/>
    </row>
    <row r="725" spans="1:5" ht="18.75" customHeight="1">
      <c r="A725" s="155" t="s">
        <v>915</v>
      </c>
      <c r="B725" s="138"/>
      <c r="C725" s="138"/>
      <c r="D725" s="127">
        <f t="shared" si="11"/>
        <v>0</v>
      </c>
      <c r="E725" s="153"/>
    </row>
    <row r="726" spans="1:5" ht="18.75" customHeight="1">
      <c r="A726" s="155" t="s">
        <v>916</v>
      </c>
      <c r="B726" s="138">
        <v>50</v>
      </c>
      <c r="C726" s="138"/>
      <c r="D726" s="127">
        <f t="shared" si="11"/>
        <v>0</v>
      </c>
      <c r="E726" s="153"/>
    </row>
    <row r="727" spans="1:5" ht="18.75" customHeight="1">
      <c r="A727" s="154" t="s">
        <v>132</v>
      </c>
      <c r="B727" s="127">
        <f>SUM(B728:B734)</f>
        <v>950</v>
      </c>
      <c r="C727" s="127">
        <f>SUM(C728:C734)</f>
        <v>320</v>
      </c>
      <c r="D727" s="127">
        <f t="shared" si="11"/>
        <v>33.68</v>
      </c>
      <c r="E727" s="153"/>
    </row>
    <row r="728" spans="1:5" ht="18.75" customHeight="1">
      <c r="A728" s="155" t="s">
        <v>918</v>
      </c>
      <c r="B728" s="138">
        <v>122</v>
      </c>
      <c r="C728" s="138">
        <v>120</v>
      </c>
      <c r="D728" s="127">
        <f t="shared" si="11"/>
        <v>98.36</v>
      </c>
      <c r="E728" s="153"/>
    </row>
    <row r="729" spans="1:5" ht="18.75" customHeight="1">
      <c r="A729" s="155" t="s">
        <v>920</v>
      </c>
      <c r="B729" s="138">
        <v>784</v>
      </c>
      <c r="C729" s="138">
        <v>200</v>
      </c>
      <c r="D729" s="127">
        <f t="shared" si="11"/>
        <v>25.51</v>
      </c>
      <c r="E729" s="153"/>
    </row>
    <row r="730" spans="1:5" ht="18.75" customHeight="1">
      <c r="A730" s="155" t="s">
        <v>921</v>
      </c>
      <c r="B730" s="138"/>
      <c r="C730" s="138"/>
      <c r="D730" s="127">
        <f t="shared" si="11"/>
        <v>0</v>
      </c>
      <c r="E730" s="153"/>
    </row>
    <row r="731" spans="1:5" ht="18.75" customHeight="1">
      <c r="A731" s="155" t="s">
        <v>923</v>
      </c>
      <c r="B731" s="138"/>
      <c r="C731" s="138"/>
      <c r="D731" s="127">
        <f t="shared" si="11"/>
        <v>0</v>
      </c>
      <c r="E731" s="153"/>
    </row>
    <row r="732" spans="1:5" ht="18.75" customHeight="1">
      <c r="A732" s="155" t="s">
        <v>925</v>
      </c>
      <c r="B732" s="138"/>
      <c r="C732" s="138"/>
      <c r="D732" s="127">
        <f t="shared" si="11"/>
        <v>0</v>
      </c>
      <c r="E732" s="153"/>
    </row>
    <row r="733" spans="1:5" ht="18.75" customHeight="1">
      <c r="A733" s="155" t="s">
        <v>926</v>
      </c>
      <c r="B733" s="138"/>
      <c r="C733" s="138"/>
      <c r="D733" s="127">
        <f t="shared" si="11"/>
        <v>0</v>
      </c>
      <c r="E733" s="153"/>
    </row>
    <row r="734" spans="1:5" ht="18.75" customHeight="1">
      <c r="A734" s="155" t="s">
        <v>927</v>
      </c>
      <c r="B734" s="138">
        <v>44</v>
      </c>
      <c r="C734" s="138"/>
      <c r="D734" s="127">
        <f t="shared" si="11"/>
        <v>0</v>
      </c>
      <c r="E734" s="153"/>
    </row>
    <row r="735" spans="1:5" ht="18.75" customHeight="1">
      <c r="A735" s="154" t="s">
        <v>133</v>
      </c>
      <c r="B735" s="127">
        <f>SUM(B736:B739)</f>
        <v>100</v>
      </c>
      <c r="C735" s="127">
        <f>SUM(C736:C739)</f>
        <v>121</v>
      </c>
      <c r="D735" s="127">
        <f t="shared" si="11"/>
        <v>121</v>
      </c>
      <c r="E735" s="153"/>
    </row>
    <row r="736" spans="1:5" ht="18.75" customHeight="1">
      <c r="A736" s="155" t="s">
        <v>897</v>
      </c>
      <c r="B736" s="138"/>
      <c r="C736" s="138"/>
      <c r="D736" s="127">
        <f t="shared" si="11"/>
        <v>0</v>
      </c>
      <c r="E736" s="153"/>
    </row>
    <row r="737" spans="1:5" ht="18.75" customHeight="1">
      <c r="A737" s="155" t="s">
        <v>898</v>
      </c>
      <c r="B737" s="138"/>
      <c r="C737" s="138"/>
      <c r="D737" s="127">
        <f t="shared" si="11"/>
        <v>0</v>
      </c>
      <c r="E737" s="153"/>
    </row>
    <row r="738" spans="1:5" ht="18.75" customHeight="1">
      <c r="A738" s="155" t="s">
        <v>901</v>
      </c>
      <c r="B738" s="138"/>
      <c r="C738" s="138"/>
      <c r="D738" s="127">
        <f t="shared" si="11"/>
        <v>0</v>
      </c>
      <c r="E738" s="153"/>
    </row>
    <row r="739" spans="1:5" ht="18.75" customHeight="1">
      <c r="A739" s="155" t="s">
        <v>902</v>
      </c>
      <c r="B739" s="138">
        <v>100</v>
      </c>
      <c r="C739" s="138">
        <v>121</v>
      </c>
      <c r="D739" s="127">
        <f t="shared" si="11"/>
        <v>121</v>
      </c>
      <c r="E739" s="153"/>
    </row>
    <row r="740" spans="1:5" ht="18.75" customHeight="1">
      <c r="A740" s="154" t="s">
        <v>134</v>
      </c>
      <c r="B740" s="127">
        <f>SUM(B741:B746)</f>
        <v>47</v>
      </c>
      <c r="C740" s="127">
        <f>SUM(C741:C746)</f>
        <v>0</v>
      </c>
      <c r="D740" s="127">
        <f t="shared" si="11"/>
        <v>0</v>
      </c>
      <c r="E740" s="138"/>
    </row>
    <row r="741" spans="1:5" ht="18.75" customHeight="1">
      <c r="A741" s="155" t="s">
        <v>903</v>
      </c>
      <c r="B741" s="138">
        <v>47</v>
      </c>
      <c r="C741" s="138"/>
      <c r="D741" s="127">
        <f t="shared" si="11"/>
        <v>0</v>
      </c>
      <c r="E741" s="138"/>
    </row>
    <row r="742" spans="1:5" ht="18.75" customHeight="1">
      <c r="A742" s="155" t="s">
        <v>904</v>
      </c>
      <c r="B742" s="138"/>
      <c r="C742" s="138"/>
      <c r="D742" s="127">
        <f t="shared" si="11"/>
        <v>0</v>
      </c>
      <c r="E742" s="138"/>
    </row>
    <row r="743" spans="1:5" ht="18.75" customHeight="1">
      <c r="A743" s="155" t="s">
        <v>905</v>
      </c>
      <c r="B743" s="138"/>
      <c r="C743" s="138"/>
      <c r="D743" s="127">
        <f t="shared" si="11"/>
        <v>0</v>
      </c>
      <c r="E743" s="138"/>
    </row>
    <row r="744" spans="1:5" ht="18.75" customHeight="1">
      <c r="A744" s="155" t="s">
        <v>906</v>
      </c>
      <c r="B744" s="138"/>
      <c r="C744" s="138"/>
      <c r="D744" s="127">
        <f t="shared" si="11"/>
        <v>0</v>
      </c>
      <c r="E744" s="138"/>
    </row>
    <row r="745" spans="1:5" ht="18.75" customHeight="1">
      <c r="A745" s="155" t="s">
        <v>1736</v>
      </c>
      <c r="B745" s="138"/>
      <c r="C745" s="138"/>
      <c r="D745" s="127">
        <f t="shared" si="11"/>
        <v>0</v>
      </c>
      <c r="E745" s="138"/>
    </row>
    <row r="746" spans="1:5" ht="18.75" customHeight="1">
      <c r="A746" s="155" t="s">
        <v>908</v>
      </c>
      <c r="B746" s="138"/>
      <c r="C746" s="138"/>
      <c r="D746" s="127">
        <f t="shared" si="11"/>
        <v>0</v>
      </c>
      <c r="E746" s="138"/>
    </row>
    <row r="747" spans="1:5" ht="18.75" customHeight="1">
      <c r="A747" s="154" t="s">
        <v>1737</v>
      </c>
      <c r="B747" s="127">
        <f>SUM(B748:B752)</f>
        <v>461</v>
      </c>
      <c r="C747" s="127">
        <f>SUM(C748:C752)</f>
        <v>209</v>
      </c>
      <c r="D747" s="127">
        <f t="shared" si="11"/>
        <v>45.34</v>
      </c>
      <c r="E747" s="138"/>
    </row>
    <row r="748" spans="1:5" ht="18.75" customHeight="1">
      <c r="A748" s="155" t="s">
        <v>909</v>
      </c>
      <c r="B748" s="138"/>
      <c r="C748" s="138"/>
      <c r="D748" s="127">
        <f t="shared" si="11"/>
        <v>0</v>
      </c>
      <c r="E748" s="138"/>
    </row>
    <row r="749" spans="1:5" ht="18.75" customHeight="1">
      <c r="A749" s="155" t="s">
        <v>911</v>
      </c>
      <c r="B749" s="138"/>
      <c r="C749" s="138"/>
      <c r="D749" s="127">
        <f t="shared" si="11"/>
        <v>0</v>
      </c>
      <c r="E749" s="138"/>
    </row>
    <row r="750" spans="1:5" ht="18.75" customHeight="1">
      <c r="A750" s="155" t="s">
        <v>912</v>
      </c>
      <c r="B750" s="138"/>
      <c r="C750" s="138"/>
      <c r="D750" s="127">
        <f t="shared" si="11"/>
        <v>0</v>
      </c>
      <c r="E750" s="138"/>
    </row>
    <row r="751" spans="1:5" ht="18.75" customHeight="1">
      <c r="A751" s="155" t="s">
        <v>914</v>
      </c>
      <c r="B751" s="138"/>
      <c r="C751" s="138"/>
      <c r="D751" s="127">
        <f t="shared" si="11"/>
        <v>0</v>
      </c>
      <c r="E751" s="138"/>
    </row>
    <row r="752" spans="1:5" ht="18.75" customHeight="1">
      <c r="A752" s="155" t="s">
        <v>1738</v>
      </c>
      <c r="B752" s="138">
        <v>461</v>
      </c>
      <c r="C752" s="138">
        <v>209</v>
      </c>
      <c r="D752" s="127">
        <f t="shared" si="11"/>
        <v>45.34</v>
      </c>
      <c r="E752" s="138"/>
    </row>
    <row r="753" spans="1:5" ht="18.75" customHeight="1">
      <c r="A753" s="154" t="s">
        <v>135</v>
      </c>
      <c r="B753" s="127">
        <f>SUM(B754:B755)</f>
        <v>0</v>
      </c>
      <c r="C753" s="127">
        <f>SUM(C754:C755)</f>
        <v>0</v>
      </c>
      <c r="D753" s="127">
        <f t="shared" si="11"/>
        <v>0</v>
      </c>
      <c r="E753" s="138"/>
    </row>
    <row r="754" spans="1:5" ht="18.75" customHeight="1">
      <c r="A754" s="155" t="s">
        <v>917</v>
      </c>
      <c r="B754" s="138"/>
      <c r="C754" s="138"/>
      <c r="D754" s="127">
        <f t="shared" si="11"/>
        <v>0</v>
      </c>
      <c r="E754" s="138"/>
    </row>
    <row r="755" spans="1:5" ht="18.75" customHeight="1">
      <c r="A755" s="155" t="s">
        <v>919</v>
      </c>
      <c r="B755" s="138"/>
      <c r="C755" s="138"/>
      <c r="D755" s="127">
        <f t="shared" si="11"/>
        <v>0</v>
      </c>
      <c r="E755" s="138"/>
    </row>
    <row r="756" spans="1:5" ht="18.75" customHeight="1">
      <c r="A756" s="154" t="s">
        <v>136</v>
      </c>
      <c r="B756" s="127">
        <f>SUM(B757:B758)</f>
        <v>0</v>
      </c>
      <c r="C756" s="127">
        <f>SUM(C757:C758)</f>
        <v>0</v>
      </c>
      <c r="D756" s="127">
        <f t="shared" si="11"/>
        <v>0</v>
      </c>
      <c r="E756" s="138"/>
    </row>
    <row r="757" spans="1:5" ht="18.75" customHeight="1">
      <c r="A757" s="155" t="s">
        <v>922</v>
      </c>
      <c r="B757" s="138"/>
      <c r="C757" s="138"/>
      <c r="D757" s="127">
        <f t="shared" si="11"/>
        <v>0</v>
      </c>
      <c r="E757" s="138"/>
    </row>
    <row r="758" spans="1:5" ht="18.75" customHeight="1">
      <c r="A758" s="155" t="s">
        <v>924</v>
      </c>
      <c r="B758" s="138"/>
      <c r="C758" s="138"/>
      <c r="D758" s="127">
        <f t="shared" si="11"/>
        <v>0</v>
      </c>
      <c r="E758" s="138"/>
    </row>
    <row r="759" spans="1:5" ht="18.75" customHeight="1">
      <c r="A759" s="154" t="s">
        <v>137</v>
      </c>
      <c r="B759" s="127"/>
      <c r="C759" s="127"/>
      <c r="D759" s="127">
        <f t="shared" si="11"/>
        <v>0</v>
      </c>
      <c r="E759" s="138"/>
    </row>
    <row r="760" spans="1:5" ht="18.75" customHeight="1">
      <c r="A760" s="154" t="s">
        <v>138</v>
      </c>
      <c r="B760" s="127">
        <v>41</v>
      </c>
      <c r="C760" s="127"/>
      <c r="D760" s="127">
        <f t="shared" si="11"/>
        <v>0</v>
      </c>
      <c r="E760" s="138"/>
    </row>
    <row r="761" spans="1:5" ht="18.75" customHeight="1">
      <c r="A761" s="154" t="s">
        <v>139</v>
      </c>
      <c r="B761" s="127">
        <f>SUM(B762:B766)</f>
        <v>0</v>
      </c>
      <c r="C761" s="127">
        <f>SUM(C762:C766)</f>
        <v>0</v>
      </c>
      <c r="D761" s="127">
        <f t="shared" si="11"/>
        <v>0</v>
      </c>
      <c r="E761" s="138"/>
    </row>
    <row r="762" spans="1:5" ht="18.75" customHeight="1">
      <c r="A762" s="155" t="s">
        <v>1739</v>
      </c>
      <c r="B762" s="138"/>
      <c r="C762" s="138"/>
      <c r="D762" s="127">
        <f t="shared" si="11"/>
        <v>0</v>
      </c>
      <c r="E762" s="138"/>
    </row>
    <row r="763" spans="1:5" ht="18.75" customHeight="1">
      <c r="A763" s="155" t="s">
        <v>1740</v>
      </c>
      <c r="B763" s="138"/>
      <c r="C763" s="138"/>
      <c r="D763" s="127">
        <f t="shared" si="11"/>
        <v>0</v>
      </c>
      <c r="E763" s="138"/>
    </row>
    <row r="764" spans="1:5" ht="18.75" customHeight="1">
      <c r="A764" s="155" t="s">
        <v>1741</v>
      </c>
      <c r="B764" s="138"/>
      <c r="C764" s="138"/>
      <c r="D764" s="127">
        <f t="shared" si="11"/>
        <v>0</v>
      </c>
      <c r="E764" s="138"/>
    </row>
    <row r="765" spans="1:5" ht="18.75" customHeight="1">
      <c r="A765" s="155" t="s">
        <v>1742</v>
      </c>
      <c r="B765" s="138"/>
      <c r="C765" s="138"/>
      <c r="D765" s="127">
        <f t="shared" si="11"/>
        <v>0</v>
      </c>
      <c r="E765" s="138"/>
    </row>
    <row r="766" spans="1:5" ht="18.75" customHeight="1">
      <c r="A766" s="155" t="s">
        <v>928</v>
      </c>
      <c r="B766" s="138"/>
      <c r="C766" s="138"/>
      <c r="D766" s="127">
        <f t="shared" si="11"/>
        <v>0</v>
      </c>
      <c r="E766" s="138"/>
    </row>
    <row r="767" spans="1:5" ht="18.75" customHeight="1">
      <c r="A767" s="154" t="s">
        <v>140</v>
      </c>
      <c r="B767" s="127"/>
      <c r="C767" s="127"/>
      <c r="D767" s="127">
        <f t="shared" si="11"/>
        <v>0</v>
      </c>
      <c r="E767" s="138"/>
    </row>
    <row r="768" spans="1:5" ht="18.75" customHeight="1">
      <c r="A768" s="154" t="s">
        <v>141</v>
      </c>
      <c r="B768" s="127"/>
      <c r="C768" s="127"/>
      <c r="D768" s="127">
        <f t="shared" si="11"/>
        <v>0</v>
      </c>
      <c r="E768" s="138"/>
    </row>
    <row r="769" spans="1:5" ht="18.75" customHeight="1">
      <c r="A769" s="154" t="s">
        <v>142</v>
      </c>
      <c r="B769" s="127">
        <f>SUM(B770:B783)</f>
        <v>0</v>
      </c>
      <c r="C769" s="127">
        <f>SUM(C770:C783)</f>
        <v>0</v>
      </c>
      <c r="D769" s="127">
        <f t="shared" si="11"/>
        <v>0</v>
      </c>
      <c r="E769" s="138"/>
    </row>
    <row r="770" spans="1:5" ht="18.75" customHeight="1">
      <c r="A770" s="155" t="s">
        <v>580</v>
      </c>
      <c r="B770" s="138"/>
      <c r="C770" s="138"/>
      <c r="D770" s="127">
        <f t="shared" si="11"/>
        <v>0</v>
      </c>
      <c r="E770" s="138"/>
    </row>
    <row r="771" spans="1:5" ht="18.75" customHeight="1">
      <c r="A771" s="155" t="s">
        <v>582</v>
      </c>
      <c r="B771" s="138"/>
      <c r="C771" s="138"/>
      <c r="D771" s="127">
        <f t="shared" si="11"/>
        <v>0</v>
      </c>
      <c r="E771" s="138"/>
    </row>
    <row r="772" spans="1:5" ht="18.75" customHeight="1">
      <c r="A772" s="155" t="s">
        <v>584</v>
      </c>
      <c r="B772" s="138"/>
      <c r="C772" s="138"/>
      <c r="D772" s="127">
        <f t="shared" si="11"/>
        <v>0</v>
      </c>
      <c r="E772" s="138"/>
    </row>
    <row r="773" spans="1:5" ht="18.75" customHeight="1">
      <c r="A773" s="155" t="s">
        <v>929</v>
      </c>
      <c r="B773" s="138"/>
      <c r="C773" s="138"/>
      <c r="D773" s="127">
        <f t="shared" si="11"/>
        <v>0</v>
      </c>
      <c r="E773" s="138"/>
    </row>
    <row r="774" spans="1:5" ht="18.75" customHeight="1">
      <c r="A774" s="155" t="s">
        <v>930</v>
      </c>
      <c r="B774" s="138"/>
      <c r="C774" s="138"/>
      <c r="D774" s="127">
        <f t="shared" si="11"/>
        <v>0</v>
      </c>
      <c r="E774" s="138"/>
    </row>
    <row r="775" spans="1:5" ht="18.75" customHeight="1">
      <c r="A775" s="155" t="s">
        <v>931</v>
      </c>
      <c r="B775" s="138"/>
      <c r="C775" s="138"/>
      <c r="D775" s="127">
        <f t="shared" si="11"/>
        <v>0</v>
      </c>
      <c r="E775" s="138"/>
    </row>
    <row r="776" spans="1:5" ht="18.75" customHeight="1">
      <c r="A776" s="155" t="s">
        <v>932</v>
      </c>
      <c r="B776" s="138"/>
      <c r="C776" s="138"/>
      <c r="D776" s="127">
        <f t="shared" si="11"/>
        <v>0</v>
      </c>
      <c r="E776" s="138"/>
    </row>
    <row r="777" spans="1:5" ht="18.75" customHeight="1">
      <c r="A777" s="155" t="s">
        <v>933</v>
      </c>
      <c r="B777" s="138"/>
      <c r="C777" s="138"/>
      <c r="D777" s="127">
        <f t="shared" si="11"/>
        <v>0</v>
      </c>
      <c r="E777" s="138"/>
    </row>
    <row r="778" spans="1:5" ht="18.75" customHeight="1">
      <c r="A778" s="155" t="s">
        <v>934</v>
      </c>
      <c r="B778" s="138"/>
      <c r="C778" s="138"/>
      <c r="D778" s="127">
        <f t="shared" si="11"/>
        <v>0</v>
      </c>
      <c r="E778" s="138"/>
    </row>
    <row r="779" spans="1:5" ht="18.75" customHeight="1">
      <c r="A779" s="155" t="s">
        <v>935</v>
      </c>
      <c r="B779" s="138"/>
      <c r="C779" s="138"/>
      <c r="D779" s="127">
        <f t="shared" si="11"/>
        <v>0</v>
      </c>
      <c r="E779" s="138"/>
    </row>
    <row r="780" spans="1:5" ht="18.75" customHeight="1">
      <c r="A780" s="155" t="s">
        <v>614</v>
      </c>
      <c r="B780" s="138"/>
      <c r="C780" s="138"/>
      <c r="D780" s="127">
        <f t="shared" si="11"/>
        <v>0</v>
      </c>
      <c r="E780" s="138"/>
    </row>
    <row r="781" spans="1:5" ht="18.75" customHeight="1">
      <c r="A781" s="155" t="s">
        <v>936</v>
      </c>
      <c r="B781" s="138"/>
      <c r="C781" s="138"/>
      <c r="D781" s="127">
        <f t="shared" si="11"/>
        <v>0</v>
      </c>
      <c r="E781" s="138"/>
    </row>
    <row r="782" spans="1:5" ht="18.75" customHeight="1">
      <c r="A782" s="155" t="s">
        <v>585</v>
      </c>
      <c r="B782" s="138"/>
      <c r="C782" s="138"/>
      <c r="D782" s="127">
        <f t="shared" si="11"/>
        <v>0</v>
      </c>
      <c r="E782" s="138"/>
    </row>
    <row r="783" spans="1:5" ht="18.75" customHeight="1">
      <c r="A783" s="155" t="s">
        <v>937</v>
      </c>
      <c r="B783" s="138"/>
      <c r="C783" s="138"/>
      <c r="D783" s="127">
        <f t="shared" si="11"/>
        <v>0</v>
      </c>
      <c r="E783" s="138"/>
    </row>
    <row r="784" spans="1:5" ht="18.75" customHeight="1">
      <c r="A784" s="154" t="s">
        <v>143</v>
      </c>
      <c r="B784" s="127">
        <v>59</v>
      </c>
      <c r="C784" s="127">
        <v>8</v>
      </c>
      <c r="D784" s="127">
        <f t="shared" si="11"/>
        <v>13.56</v>
      </c>
      <c r="E784" s="138"/>
    </row>
    <row r="785" spans="1:5" ht="18.75" customHeight="1">
      <c r="A785" s="154" t="s">
        <v>144</v>
      </c>
      <c r="B785" s="127">
        <f>B786+B797+B798+B801+B802+B803</f>
        <v>21517</v>
      </c>
      <c r="C785" s="127">
        <f>C786+C797+C798+C801+C802+C803</f>
        <v>1676</v>
      </c>
      <c r="D785" s="127">
        <f t="shared" si="11"/>
        <v>7.79</v>
      </c>
      <c r="E785" s="138"/>
    </row>
    <row r="786" spans="1:5" ht="18.75" customHeight="1">
      <c r="A786" s="154" t="s">
        <v>1074</v>
      </c>
      <c r="B786" s="127">
        <f>SUM(B787:B796)</f>
        <v>1974</v>
      </c>
      <c r="C786" s="127">
        <f>SUM(C787:C796)</f>
        <v>1226</v>
      </c>
      <c r="D786" s="127">
        <f t="shared" ref="D786:D850" si="12">ROUND(IF(B786=0,0,C786/B786*100),2)</f>
        <v>62.11</v>
      </c>
      <c r="E786" s="138"/>
    </row>
    <row r="787" spans="1:5" ht="18.75" customHeight="1">
      <c r="A787" s="155" t="s">
        <v>1075</v>
      </c>
      <c r="B787" s="335">
        <v>1058</v>
      </c>
      <c r="C787" s="138">
        <v>1005</v>
      </c>
      <c r="D787" s="127">
        <f t="shared" si="12"/>
        <v>94.99</v>
      </c>
      <c r="E787" s="138"/>
    </row>
    <row r="788" spans="1:5" ht="18.75" customHeight="1">
      <c r="A788" s="155" t="s">
        <v>1076</v>
      </c>
      <c r="B788" s="335">
        <v>20</v>
      </c>
      <c r="C788" s="138"/>
      <c r="D788" s="127">
        <f t="shared" si="12"/>
        <v>0</v>
      </c>
      <c r="E788" s="138"/>
    </row>
    <row r="789" spans="1:5" ht="18.75" customHeight="1">
      <c r="A789" s="155" t="s">
        <v>1077</v>
      </c>
      <c r="B789" s="335">
        <v>0</v>
      </c>
      <c r="C789" s="138"/>
      <c r="D789" s="127">
        <f t="shared" si="12"/>
        <v>0</v>
      </c>
      <c r="E789" s="138"/>
    </row>
    <row r="790" spans="1:5" ht="18.75" customHeight="1">
      <c r="A790" s="155" t="s">
        <v>1743</v>
      </c>
      <c r="B790" s="335">
        <v>216</v>
      </c>
      <c r="C790" s="138">
        <v>221</v>
      </c>
      <c r="D790" s="127">
        <f t="shared" si="12"/>
        <v>102.31</v>
      </c>
      <c r="E790" s="138"/>
    </row>
    <row r="791" spans="1:5" ht="18.75" customHeight="1">
      <c r="A791" s="155" t="s">
        <v>1744</v>
      </c>
      <c r="B791" s="335">
        <v>0</v>
      </c>
      <c r="C791" s="138"/>
      <c r="D791" s="127">
        <f t="shared" si="12"/>
        <v>0</v>
      </c>
      <c r="E791" s="138"/>
    </row>
    <row r="792" spans="1:5" ht="18.75" customHeight="1">
      <c r="A792" s="155" t="s">
        <v>1078</v>
      </c>
      <c r="B792" s="335">
        <v>500</v>
      </c>
      <c r="C792" s="138"/>
      <c r="D792" s="127">
        <f t="shared" si="12"/>
        <v>0</v>
      </c>
      <c r="E792" s="138"/>
    </row>
    <row r="793" spans="1:5" ht="18.75" customHeight="1">
      <c r="A793" s="155" t="s">
        <v>1079</v>
      </c>
      <c r="B793" s="335">
        <v>0</v>
      </c>
      <c r="C793" s="138"/>
      <c r="D793" s="127">
        <f t="shared" si="12"/>
        <v>0</v>
      </c>
      <c r="E793" s="138"/>
    </row>
    <row r="794" spans="1:5" ht="18.75" customHeight="1">
      <c r="A794" s="155" t="s">
        <v>1080</v>
      </c>
      <c r="B794" s="335">
        <v>0</v>
      </c>
      <c r="C794" s="138"/>
      <c r="D794" s="127">
        <f t="shared" si="12"/>
        <v>0</v>
      </c>
      <c r="E794" s="138"/>
    </row>
    <row r="795" spans="1:5" ht="18.75" customHeight="1">
      <c r="A795" s="155" t="s">
        <v>1081</v>
      </c>
      <c r="B795" s="335">
        <v>0</v>
      </c>
      <c r="C795" s="138"/>
      <c r="D795" s="127">
        <f t="shared" si="12"/>
        <v>0</v>
      </c>
      <c r="E795" s="138"/>
    </row>
    <row r="796" spans="1:5" ht="18.75" customHeight="1">
      <c r="A796" s="155" t="s">
        <v>1082</v>
      </c>
      <c r="B796" s="335">
        <v>180</v>
      </c>
      <c r="C796" s="138"/>
      <c r="D796" s="127">
        <f t="shared" si="12"/>
        <v>0</v>
      </c>
      <c r="E796" s="138"/>
    </row>
    <row r="797" spans="1:5" ht="18.75" customHeight="1">
      <c r="A797" s="154" t="s">
        <v>1745</v>
      </c>
      <c r="B797" s="127"/>
      <c r="C797" s="127"/>
      <c r="D797" s="127">
        <f t="shared" si="12"/>
        <v>0</v>
      </c>
      <c r="E797" s="138"/>
    </row>
    <row r="798" spans="1:5" ht="18.75" customHeight="1">
      <c r="A798" s="154" t="s">
        <v>1083</v>
      </c>
      <c r="B798" s="127">
        <f>SUM(B799:B800)</f>
        <v>15740</v>
      </c>
      <c r="C798" s="127">
        <f>SUM(C799:C800)</f>
        <v>450</v>
      </c>
      <c r="D798" s="127">
        <f t="shared" si="12"/>
        <v>2.86</v>
      </c>
      <c r="E798" s="138"/>
    </row>
    <row r="799" spans="1:5" ht="18.75" customHeight="1">
      <c r="A799" s="155" t="s">
        <v>1084</v>
      </c>
      <c r="B799" s="335">
        <v>2300</v>
      </c>
      <c r="C799" s="138"/>
      <c r="D799" s="127">
        <f t="shared" si="12"/>
        <v>0</v>
      </c>
      <c r="E799" s="138"/>
    </row>
    <row r="800" spans="1:5" ht="18.75" customHeight="1">
      <c r="A800" s="155" t="s">
        <v>1085</v>
      </c>
      <c r="B800" s="335">
        <v>13440</v>
      </c>
      <c r="C800" s="138">
        <v>450</v>
      </c>
      <c r="D800" s="127">
        <f t="shared" si="12"/>
        <v>3.35</v>
      </c>
      <c r="E800" s="138"/>
    </row>
    <row r="801" spans="1:5" ht="18.75" customHeight="1">
      <c r="A801" s="154" t="s">
        <v>1086</v>
      </c>
      <c r="B801" s="127">
        <v>1790</v>
      </c>
      <c r="C801" s="127"/>
      <c r="D801" s="127">
        <f t="shared" si="12"/>
        <v>0</v>
      </c>
      <c r="E801" s="138"/>
    </row>
    <row r="802" spans="1:5" ht="18.75" customHeight="1">
      <c r="A802" s="154" t="s">
        <v>1087</v>
      </c>
      <c r="B802" s="127"/>
      <c r="C802" s="127"/>
      <c r="D802" s="127">
        <f t="shared" si="12"/>
        <v>0</v>
      </c>
      <c r="E802" s="138"/>
    </row>
    <row r="803" spans="1:5" ht="18.75" customHeight="1">
      <c r="A803" s="154" t="s">
        <v>1088</v>
      </c>
      <c r="B803" s="127">
        <v>2013</v>
      </c>
      <c r="C803" s="127"/>
      <c r="D803" s="127">
        <f t="shared" si="12"/>
        <v>0</v>
      </c>
      <c r="E803" s="138"/>
    </row>
    <row r="804" spans="1:5" ht="18.75" customHeight="1">
      <c r="A804" s="154" t="s">
        <v>145</v>
      </c>
      <c r="B804" s="127">
        <f>B805+B831+B856+B884+B895+B902+B909+B912</f>
        <v>20718</v>
      </c>
      <c r="C804" s="127">
        <f>C805+C831+C856+C884+C895+C902+C909+C912</f>
        <v>24448</v>
      </c>
      <c r="D804" s="127">
        <f t="shared" si="12"/>
        <v>118</v>
      </c>
      <c r="E804" s="138"/>
    </row>
    <row r="805" spans="1:5" ht="18.75" customHeight="1">
      <c r="A805" s="154" t="s">
        <v>1746</v>
      </c>
      <c r="B805" s="127">
        <f>SUM(B806:B830)</f>
        <v>3215</v>
      </c>
      <c r="C805" s="127">
        <f>SUM(C806:C830)</f>
        <v>11324</v>
      </c>
      <c r="D805" s="127">
        <f t="shared" si="12"/>
        <v>352.22</v>
      </c>
      <c r="E805" s="138"/>
    </row>
    <row r="806" spans="1:5" ht="18.75" customHeight="1">
      <c r="A806" s="155" t="s">
        <v>1075</v>
      </c>
      <c r="B806" s="335">
        <v>2157</v>
      </c>
      <c r="C806" s="138">
        <v>1958</v>
      </c>
      <c r="D806" s="127">
        <f t="shared" si="12"/>
        <v>90.77</v>
      </c>
      <c r="E806" s="138"/>
    </row>
    <row r="807" spans="1:5" ht="18.75" customHeight="1">
      <c r="A807" s="155" t="s">
        <v>1076</v>
      </c>
      <c r="B807" s="335">
        <v>0</v>
      </c>
      <c r="C807" s="138"/>
      <c r="D807" s="127">
        <f t="shared" si="12"/>
        <v>0</v>
      </c>
      <c r="E807" s="138"/>
    </row>
    <row r="808" spans="1:5" ht="18.75" customHeight="1">
      <c r="A808" s="155" t="s">
        <v>1077</v>
      </c>
      <c r="B808" s="335">
        <v>0</v>
      </c>
      <c r="C808" s="138"/>
      <c r="D808" s="127">
        <f t="shared" si="12"/>
        <v>0</v>
      </c>
      <c r="E808" s="138"/>
    </row>
    <row r="809" spans="1:5" ht="18.75" customHeight="1">
      <c r="A809" s="155" t="s">
        <v>1089</v>
      </c>
      <c r="B809" s="335">
        <v>221</v>
      </c>
      <c r="C809" s="138">
        <v>208</v>
      </c>
      <c r="D809" s="127">
        <f t="shared" si="12"/>
        <v>94.12</v>
      </c>
      <c r="E809" s="138"/>
    </row>
    <row r="810" spans="1:5" ht="18.75" customHeight="1">
      <c r="A810" s="155" t="s">
        <v>1090</v>
      </c>
      <c r="B810" s="335">
        <v>0</v>
      </c>
      <c r="C810" s="138"/>
      <c r="D810" s="127">
        <f t="shared" si="12"/>
        <v>0</v>
      </c>
      <c r="E810" s="138"/>
    </row>
    <row r="811" spans="1:5" ht="18.75" customHeight="1">
      <c r="A811" s="155" t="s">
        <v>1091</v>
      </c>
      <c r="B811" s="335">
        <v>72</v>
      </c>
      <c r="C811" s="138">
        <v>50</v>
      </c>
      <c r="D811" s="127">
        <f t="shared" si="12"/>
        <v>69.44</v>
      </c>
      <c r="E811" s="138"/>
    </row>
    <row r="812" spans="1:5" ht="18.75" customHeight="1">
      <c r="A812" s="155" t="s">
        <v>1092</v>
      </c>
      <c r="B812" s="335">
        <v>73</v>
      </c>
      <c r="C812" s="138">
        <v>45</v>
      </c>
      <c r="D812" s="127">
        <f t="shared" si="12"/>
        <v>61.64</v>
      </c>
      <c r="E812" s="138"/>
    </row>
    <row r="813" spans="1:5" ht="18.75" customHeight="1">
      <c r="A813" s="155" t="s">
        <v>1093</v>
      </c>
      <c r="B813" s="335">
        <v>0</v>
      </c>
      <c r="C813" s="138"/>
      <c r="D813" s="127">
        <f t="shared" si="12"/>
        <v>0</v>
      </c>
      <c r="E813" s="138"/>
    </row>
    <row r="814" spans="1:5" ht="18.75" customHeight="1">
      <c r="A814" s="155" t="s">
        <v>1094</v>
      </c>
      <c r="B814" s="335">
        <v>0</v>
      </c>
      <c r="C814" s="138"/>
      <c r="D814" s="127">
        <f t="shared" si="12"/>
        <v>0</v>
      </c>
      <c r="E814" s="138"/>
    </row>
    <row r="815" spans="1:5" ht="18.75" customHeight="1">
      <c r="A815" s="155" t="s">
        <v>1095</v>
      </c>
      <c r="B815" s="335">
        <v>0</v>
      </c>
      <c r="C815" s="138"/>
      <c r="D815" s="127">
        <f t="shared" si="12"/>
        <v>0</v>
      </c>
      <c r="E815" s="138"/>
    </row>
    <row r="816" spans="1:5" ht="18.75" customHeight="1">
      <c r="A816" s="155" t="s">
        <v>1747</v>
      </c>
      <c r="B816" s="335">
        <v>0</v>
      </c>
      <c r="C816" s="138"/>
      <c r="D816" s="127">
        <f t="shared" si="12"/>
        <v>0</v>
      </c>
      <c r="E816" s="138"/>
    </row>
    <row r="817" spans="1:5" ht="18.75" customHeight="1">
      <c r="A817" s="155" t="s">
        <v>1096</v>
      </c>
      <c r="B817" s="335">
        <v>0</v>
      </c>
      <c r="C817" s="138"/>
      <c r="D817" s="127">
        <f t="shared" si="12"/>
        <v>0</v>
      </c>
      <c r="E817" s="138"/>
    </row>
    <row r="818" spans="1:5" ht="18.75" customHeight="1">
      <c r="A818" s="155" t="s">
        <v>1748</v>
      </c>
      <c r="B818" s="335">
        <v>30</v>
      </c>
      <c r="C818" s="138">
        <v>200</v>
      </c>
      <c r="D818" s="127">
        <f t="shared" si="12"/>
        <v>666.67</v>
      </c>
      <c r="E818" s="138"/>
    </row>
    <row r="819" spans="1:5" ht="18.75" customHeight="1">
      <c r="A819" s="155" t="s">
        <v>1749</v>
      </c>
      <c r="B819" s="335">
        <v>0</v>
      </c>
      <c r="C819" s="138"/>
      <c r="D819" s="127">
        <f t="shared" si="12"/>
        <v>0</v>
      </c>
      <c r="E819" s="138"/>
    </row>
    <row r="820" spans="1:5" ht="18.75" customHeight="1">
      <c r="A820" s="155" t="s">
        <v>1750</v>
      </c>
      <c r="B820" s="335">
        <v>0</v>
      </c>
      <c r="C820" s="138"/>
      <c r="D820" s="127">
        <f t="shared" si="12"/>
        <v>0</v>
      </c>
      <c r="E820" s="138"/>
    </row>
    <row r="821" spans="1:5" ht="18.75" customHeight="1">
      <c r="A821" s="155" t="s">
        <v>1751</v>
      </c>
      <c r="B821" s="335">
        <v>364</v>
      </c>
      <c r="C821" s="138"/>
      <c r="D821" s="127">
        <f t="shared" si="12"/>
        <v>0</v>
      </c>
      <c r="E821" s="138"/>
    </row>
    <row r="822" spans="1:5" ht="18.75" customHeight="1">
      <c r="A822" s="155" t="s">
        <v>1752</v>
      </c>
      <c r="B822" s="335">
        <v>50</v>
      </c>
      <c r="C822" s="138"/>
      <c r="D822" s="127">
        <f t="shared" si="12"/>
        <v>0</v>
      </c>
      <c r="E822" s="138"/>
    </row>
    <row r="823" spans="1:5" ht="18.75" customHeight="1">
      <c r="A823" s="155" t="s">
        <v>1097</v>
      </c>
      <c r="B823" s="335">
        <v>0</v>
      </c>
      <c r="C823" s="138"/>
      <c r="D823" s="127">
        <f t="shared" si="12"/>
        <v>0</v>
      </c>
      <c r="E823" s="138"/>
    </row>
    <row r="824" spans="1:5" ht="18.75" customHeight="1">
      <c r="A824" s="155" t="s">
        <v>1753</v>
      </c>
      <c r="B824" s="335">
        <v>0</v>
      </c>
      <c r="C824" s="138"/>
      <c r="D824" s="127">
        <f t="shared" si="12"/>
        <v>0</v>
      </c>
      <c r="E824" s="138"/>
    </row>
    <row r="825" spans="1:5" ht="18.75" customHeight="1">
      <c r="A825" s="155" t="s">
        <v>1098</v>
      </c>
      <c r="B825" s="335">
        <v>10</v>
      </c>
      <c r="C825" s="138">
        <v>7350</v>
      </c>
      <c r="D825" s="127">
        <f t="shared" si="12"/>
        <v>73500</v>
      </c>
      <c r="E825" s="138"/>
    </row>
    <row r="826" spans="1:5" ht="18.75" customHeight="1">
      <c r="A826" s="155" t="s">
        <v>1099</v>
      </c>
      <c r="B826" s="335">
        <v>0</v>
      </c>
      <c r="C826" s="138"/>
      <c r="D826" s="127">
        <f t="shared" si="12"/>
        <v>0</v>
      </c>
      <c r="E826" s="138"/>
    </row>
    <row r="827" spans="1:5" ht="18.75" customHeight="1">
      <c r="A827" s="155" t="s">
        <v>1100</v>
      </c>
      <c r="B827" s="335">
        <v>0</v>
      </c>
      <c r="C827" s="138"/>
      <c r="D827" s="127">
        <f t="shared" si="12"/>
        <v>0</v>
      </c>
      <c r="E827" s="138"/>
    </row>
    <row r="828" spans="1:5" ht="18.75" customHeight="1">
      <c r="A828" s="155" t="s">
        <v>1101</v>
      </c>
      <c r="B828" s="335">
        <v>103</v>
      </c>
      <c r="C828" s="138"/>
      <c r="D828" s="127">
        <f t="shared" si="12"/>
        <v>0</v>
      </c>
      <c r="E828" s="138"/>
    </row>
    <row r="829" spans="1:5" ht="18.75" customHeight="1">
      <c r="A829" s="155" t="s">
        <v>1754</v>
      </c>
      <c r="B829" s="335"/>
      <c r="C829" s="138">
        <f>594+761+100</f>
        <v>1455</v>
      </c>
      <c r="D829" s="127">
        <f t="shared" si="12"/>
        <v>0</v>
      </c>
      <c r="E829" s="138"/>
    </row>
    <row r="830" spans="1:5" ht="18.75" customHeight="1">
      <c r="A830" s="155" t="s">
        <v>1755</v>
      </c>
      <c r="B830" s="335">
        <v>135</v>
      </c>
      <c r="C830" s="138">
        <v>58</v>
      </c>
      <c r="D830" s="127">
        <f t="shared" si="12"/>
        <v>42.96</v>
      </c>
      <c r="E830" s="138"/>
    </row>
    <row r="831" spans="1:5" ht="18.75" customHeight="1">
      <c r="A831" s="154" t="s">
        <v>1756</v>
      </c>
      <c r="B831" s="127">
        <f>SUM(B832:B855)</f>
        <v>1378</v>
      </c>
      <c r="C831" s="127">
        <f>SUM(C832:C855)</f>
        <v>1908</v>
      </c>
      <c r="D831" s="127">
        <f t="shared" si="12"/>
        <v>138.46</v>
      </c>
      <c r="E831" s="138"/>
    </row>
    <row r="832" spans="1:5" ht="18.75" customHeight="1">
      <c r="A832" s="155" t="s">
        <v>1075</v>
      </c>
      <c r="B832" s="335">
        <v>537</v>
      </c>
      <c r="C832" s="138">
        <v>511</v>
      </c>
      <c r="D832" s="127">
        <f t="shared" si="12"/>
        <v>95.16</v>
      </c>
      <c r="E832" s="138"/>
    </row>
    <row r="833" spans="1:5" ht="18.75" customHeight="1">
      <c r="A833" s="155" t="s">
        <v>1076</v>
      </c>
      <c r="B833" s="335">
        <v>0</v>
      </c>
      <c r="C833" s="138"/>
      <c r="D833" s="127">
        <f t="shared" si="12"/>
        <v>0</v>
      </c>
      <c r="E833" s="138"/>
    </row>
    <row r="834" spans="1:5" ht="18.75" customHeight="1">
      <c r="A834" s="155" t="s">
        <v>1077</v>
      </c>
      <c r="B834" s="335">
        <v>0</v>
      </c>
      <c r="C834" s="138"/>
      <c r="D834" s="127">
        <f t="shared" si="12"/>
        <v>0</v>
      </c>
      <c r="E834" s="138"/>
    </row>
    <row r="835" spans="1:5" ht="18.75" customHeight="1">
      <c r="A835" s="155" t="s">
        <v>1757</v>
      </c>
      <c r="B835" s="335">
        <v>114</v>
      </c>
      <c r="C835" s="138"/>
      <c r="D835" s="127">
        <f t="shared" si="12"/>
        <v>0</v>
      </c>
      <c r="E835" s="138"/>
    </row>
    <row r="836" spans="1:5" ht="18.75" customHeight="1">
      <c r="A836" s="155" t="s">
        <v>1758</v>
      </c>
      <c r="B836" s="335">
        <v>117</v>
      </c>
      <c r="C836" s="138"/>
      <c r="D836" s="127">
        <f t="shared" si="12"/>
        <v>0</v>
      </c>
      <c r="E836" s="138"/>
    </row>
    <row r="837" spans="1:5" ht="18.75" customHeight="1">
      <c r="A837" s="155" t="s">
        <v>1759</v>
      </c>
      <c r="B837" s="335">
        <v>0</v>
      </c>
      <c r="C837" s="138"/>
      <c r="D837" s="127">
        <f t="shared" si="12"/>
        <v>0</v>
      </c>
      <c r="E837" s="138"/>
    </row>
    <row r="838" spans="1:5" ht="18.75" customHeight="1">
      <c r="A838" s="155" t="s">
        <v>1102</v>
      </c>
      <c r="B838" s="335">
        <v>0</v>
      </c>
      <c r="C838" s="138"/>
      <c r="D838" s="127">
        <f t="shared" si="12"/>
        <v>0</v>
      </c>
      <c r="E838" s="138"/>
    </row>
    <row r="839" spans="1:5" ht="18.75" customHeight="1">
      <c r="A839" s="155" t="s">
        <v>1103</v>
      </c>
      <c r="B839" s="335">
        <v>0</v>
      </c>
      <c r="C839" s="138"/>
      <c r="D839" s="127">
        <f t="shared" si="12"/>
        <v>0</v>
      </c>
      <c r="E839" s="138"/>
    </row>
    <row r="840" spans="1:5" ht="18.75" customHeight="1">
      <c r="A840" s="155" t="s">
        <v>1760</v>
      </c>
      <c r="B840" s="335">
        <v>50</v>
      </c>
      <c r="C840" s="138">
        <v>50</v>
      </c>
      <c r="D840" s="127">
        <f t="shared" si="12"/>
        <v>100</v>
      </c>
      <c r="E840" s="138"/>
    </row>
    <row r="841" spans="1:5" ht="18.75" customHeight="1">
      <c r="A841" s="155" t="s">
        <v>1104</v>
      </c>
      <c r="B841" s="335">
        <v>0</v>
      </c>
      <c r="C841" s="138"/>
      <c r="D841" s="127">
        <f t="shared" si="12"/>
        <v>0</v>
      </c>
      <c r="E841" s="138"/>
    </row>
    <row r="842" spans="1:5" ht="18.75" customHeight="1">
      <c r="A842" s="155" t="s">
        <v>1105</v>
      </c>
      <c r="B842" s="335">
        <v>105</v>
      </c>
      <c r="C842" s="138"/>
      <c r="D842" s="127">
        <f t="shared" si="12"/>
        <v>0</v>
      </c>
      <c r="E842" s="138"/>
    </row>
    <row r="843" spans="1:5" ht="18.75" customHeight="1">
      <c r="A843" s="155" t="s">
        <v>1761</v>
      </c>
      <c r="B843" s="335">
        <v>45</v>
      </c>
      <c r="C843" s="138">
        <v>25</v>
      </c>
      <c r="D843" s="127">
        <f t="shared" si="12"/>
        <v>55.56</v>
      </c>
      <c r="E843" s="138"/>
    </row>
    <row r="844" spans="1:5" ht="18.75" customHeight="1">
      <c r="A844" s="155" t="s">
        <v>1106</v>
      </c>
      <c r="B844" s="335">
        <v>0</v>
      </c>
      <c r="C844" s="138"/>
      <c r="D844" s="127">
        <f t="shared" si="12"/>
        <v>0</v>
      </c>
      <c r="E844" s="138"/>
    </row>
    <row r="845" spans="1:5" ht="18.75" customHeight="1">
      <c r="A845" s="155" t="s">
        <v>1762</v>
      </c>
      <c r="B845" s="335">
        <v>0</v>
      </c>
      <c r="C845" s="138"/>
      <c r="D845" s="127">
        <f t="shared" si="12"/>
        <v>0</v>
      </c>
      <c r="E845" s="138"/>
    </row>
    <row r="846" spans="1:5" ht="18.75" customHeight="1">
      <c r="A846" s="155" t="s">
        <v>1763</v>
      </c>
      <c r="B846" s="335">
        <v>12</v>
      </c>
      <c r="C846" s="138"/>
      <c r="D846" s="127">
        <f t="shared" si="12"/>
        <v>0</v>
      </c>
      <c r="E846" s="138"/>
    </row>
    <row r="847" spans="1:5" ht="18.75" customHeight="1">
      <c r="A847" s="155" t="s">
        <v>1107</v>
      </c>
      <c r="B847" s="335">
        <v>0</v>
      </c>
      <c r="C847" s="138"/>
      <c r="D847" s="127">
        <f t="shared" si="12"/>
        <v>0</v>
      </c>
      <c r="E847" s="138"/>
    </row>
    <row r="848" spans="1:5" ht="18.75" customHeight="1">
      <c r="A848" s="155" t="s">
        <v>1108</v>
      </c>
      <c r="B848" s="335">
        <v>0</v>
      </c>
      <c r="C848" s="138"/>
      <c r="D848" s="127">
        <f t="shared" si="12"/>
        <v>0</v>
      </c>
      <c r="E848" s="138"/>
    </row>
    <row r="849" spans="1:5" ht="18.75" customHeight="1">
      <c r="A849" s="155" t="s">
        <v>1764</v>
      </c>
      <c r="B849" s="335">
        <v>0</v>
      </c>
      <c r="C849" s="138"/>
      <c r="D849" s="127">
        <f t="shared" si="12"/>
        <v>0</v>
      </c>
      <c r="E849" s="138"/>
    </row>
    <row r="850" spans="1:5" ht="18.75" customHeight="1">
      <c r="A850" s="155" t="s">
        <v>1109</v>
      </c>
      <c r="B850" s="335">
        <v>0</v>
      </c>
      <c r="C850" s="138"/>
      <c r="D850" s="127">
        <f t="shared" si="12"/>
        <v>0</v>
      </c>
      <c r="E850" s="138"/>
    </row>
    <row r="851" spans="1:5" ht="18.75" customHeight="1">
      <c r="A851" s="155" t="s">
        <v>1765</v>
      </c>
      <c r="B851" s="335">
        <v>179</v>
      </c>
      <c r="C851" s="138">
        <v>1217</v>
      </c>
      <c r="D851" s="127">
        <f t="shared" ref="D851:D914" si="13">ROUND(IF(B851=0,0,C851/B851*100),2)</f>
        <v>679.89</v>
      </c>
      <c r="E851" s="138"/>
    </row>
    <row r="852" spans="1:5" ht="18.75" customHeight="1">
      <c r="A852" s="155" t="s">
        <v>1766</v>
      </c>
      <c r="B852" s="335">
        <v>0</v>
      </c>
      <c r="C852" s="138"/>
      <c r="D852" s="127">
        <f t="shared" si="13"/>
        <v>0</v>
      </c>
      <c r="E852" s="138"/>
    </row>
    <row r="853" spans="1:5" ht="18.75" customHeight="1">
      <c r="A853" s="155" t="s">
        <v>1767</v>
      </c>
      <c r="B853" s="335">
        <v>0</v>
      </c>
      <c r="C853" s="138"/>
      <c r="D853" s="127">
        <f t="shared" si="13"/>
        <v>0</v>
      </c>
      <c r="E853" s="138"/>
    </row>
    <row r="854" spans="1:5" ht="18.75" customHeight="1">
      <c r="A854" s="155" t="s">
        <v>1747</v>
      </c>
      <c r="B854" s="335">
        <v>0</v>
      </c>
      <c r="C854" s="138"/>
      <c r="D854" s="127">
        <f t="shared" si="13"/>
        <v>0</v>
      </c>
      <c r="E854" s="138"/>
    </row>
    <row r="855" spans="1:5" ht="18.75" customHeight="1">
      <c r="A855" s="155" t="s">
        <v>1768</v>
      </c>
      <c r="B855" s="335">
        <v>219</v>
      </c>
      <c r="C855" s="138">
        <v>105</v>
      </c>
      <c r="D855" s="127">
        <f t="shared" si="13"/>
        <v>47.95</v>
      </c>
      <c r="E855" s="138"/>
    </row>
    <row r="856" spans="1:5" ht="18.75" customHeight="1">
      <c r="A856" s="154" t="s">
        <v>1110</v>
      </c>
      <c r="B856" s="127">
        <f>SUM(B857:B883)</f>
        <v>5206</v>
      </c>
      <c r="C856" s="127">
        <f>SUM(C857:C883)</f>
        <v>3933</v>
      </c>
      <c r="D856" s="127">
        <f t="shared" si="13"/>
        <v>75.55</v>
      </c>
      <c r="E856" s="138"/>
    </row>
    <row r="857" spans="1:5" ht="18.75" customHeight="1">
      <c r="A857" s="155" t="s">
        <v>1075</v>
      </c>
      <c r="B857" s="335">
        <v>533</v>
      </c>
      <c r="C857" s="138">
        <v>513</v>
      </c>
      <c r="D857" s="127">
        <f t="shared" si="13"/>
        <v>96.25</v>
      </c>
      <c r="E857" s="138"/>
    </row>
    <row r="858" spans="1:5" ht="18.75" customHeight="1">
      <c r="A858" s="155" t="s">
        <v>1076</v>
      </c>
      <c r="B858" s="335">
        <v>0</v>
      </c>
      <c r="C858" s="138"/>
      <c r="D858" s="127">
        <f t="shared" si="13"/>
        <v>0</v>
      </c>
      <c r="E858" s="138"/>
    </row>
    <row r="859" spans="1:5" ht="18.75" customHeight="1">
      <c r="A859" s="155" t="s">
        <v>1077</v>
      </c>
      <c r="B859" s="335">
        <v>0</v>
      </c>
      <c r="C859" s="138"/>
      <c r="D859" s="127">
        <f t="shared" si="13"/>
        <v>0</v>
      </c>
      <c r="E859" s="138"/>
    </row>
    <row r="860" spans="1:5" ht="18.75" customHeight="1">
      <c r="A860" s="155" t="s">
        <v>1111</v>
      </c>
      <c r="B860" s="335">
        <v>0</v>
      </c>
      <c r="C860" s="138"/>
      <c r="D860" s="127">
        <f t="shared" si="13"/>
        <v>0</v>
      </c>
      <c r="E860" s="138"/>
    </row>
    <row r="861" spans="1:5" ht="18.75" customHeight="1">
      <c r="A861" s="155" t="s">
        <v>1112</v>
      </c>
      <c r="B861" s="335">
        <v>3200</v>
      </c>
      <c r="C861" s="138">
        <v>1022</v>
      </c>
      <c r="D861" s="127">
        <f t="shared" si="13"/>
        <v>31.94</v>
      </c>
      <c r="E861" s="138"/>
    </row>
    <row r="862" spans="1:5" ht="18.75" customHeight="1">
      <c r="A862" s="155" t="s">
        <v>1113</v>
      </c>
      <c r="B862" s="335">
        <v>828</v>
      </c>
      <c r="C862" s="138">
        <v>798</v>
      </c>
      <c r="D862" s="127">
        <f t="shared" si="13"/>
        <v>96.38</v>
      </c>
      <c r="E862" s="138"/>
    </row>
    <row r="863" spans="1:5" ht="18.75" customHeight="1">
      <c r="A863" s="155" t="s">
        <v>1114</v>
      </c>
      <c r="B863" s="335">
        <v>0</v>
      </c>
      <c r="C863" s="138"/>
      <c r="D863" s="127">
        <f t="shared" si="13"/>
        <v>0</v>
      </c>
      <c r="E863" s="138"/>
    </row>
    <row r="864" spans="1:5" ht="18.75" customHeight="1">
      <c r="A864" s="155" t="s">
        <v>1115</v>
      </c>
      <c r="B864" s="335">
        <v>0</v>
      </c>
      <c r="C864" s="138"/>
      <c r="D864" s="127">
        <f t="shared" si="13"/>
        <v>0</v>
      </c>
      <c r="E864" s="138"/>
    </row>
    <row r="865" spans="1:5" ht="18.75" customHeight="1">
      <c r="A865" s="155" t="s">
        <v>1116</v>
      </c>
      <c r="B865" s="335">
        <v>0</v>
      </c>
      <c r="C865" s="138"/>
      <c r="D865" s="127">
        <f t="shared" si="13"/>
        <v>0</v>
      </c>
      <c r="E865" s="138"/>
    </row>
    <row r="866" spans="1:5" ht="18.75" customHeight="1">
      <c r="A866" s="155" t="s">
        <v>1117</v>
      </c>
      <c r="B866" s="335">
        <v>249</v>
      </c>
      <c r="C866" s="138">
        <v>225</v>
      </c>
      <c r="D866" s="127">
        <f t="shared" si="13"/>
        <v>90.36</v>
      </c>
      <c r="E866" s="138"/>
    </row>
    <row r="867" spans="1:5" ht="18.75" customHeight="1">
      <c r="A867" s="155" t="s">
        <v>1118</v>
      </c>
      <c r="B867" s="335">
        <v>0</v>
      </c>
      <c r="C867" s="138"/>
      <c r="D867" s="127">
        <f t="shared" si="13"/>
        <v>0</v>
      </c>
      <c r="E867" s="138"/>
    </row>
    <row r="868" spans="1:5" ht="18.75" customHeight="1">
      <c r="A868" s="155" t="s">
        <v>1119</v>
      </c>
      <c r="B868" s="335">
        <v>0</v>
      </c>
      <c r="C868" s="138"/>
      <c r="D868" s="127">
        <f t="shared" si="13"/>
        <v>0</v>
      </c>
      <c r="E868" s="138"/>
    </row>
    <row r="869" spans="1:5" ht="18.75" customHeight="1">
      <c r="A869" s="155" t="s">
        <v>1120</v>
      </c>
      <c r="B869" s="335">
        <v>1</v>
      </c>
      <c r="C869" s="138"/>
      <c r="D869" s="127">
        <f t="shared" si="13"/>
        <v>0</v>
      </c>
      <c r="E869" s="138"/>
    </row>
    <row r="870" spans="1:5" ht="18.75" customHeight="1">
      <c r="A870" s="155" t="s">
        <v>1121</v>
      </c>
      <c r="B870" s="335">
        <v>85</v>
      </c>
      <c r="C870" s="138">
        <v>80</v>
      </c>
      <c r="D870" s="127">
        <f t="shared" si="13"/>
        <v>94.12</v>
      </c>
      <c r="E870" s="138"/>
    </row>
    <row r="871" spans="1:5" ht="18.75" customHeight="1">
      <c r="A871" s="155" t="s">
        <v>1122</v>
      </c>
      <c r="B871" s="335">
        <v>0</v>
      </c>
      <c r="C871" s="138"/>
      <c r="D871" s="127">
        <f t="shared" si="13"/>
        <v>0</v>
      </c>
      <c r="E871" s="138"/>
    </row>
    <row r="872" spans="1:5" ht="18.75" customHeight="1">
      <c r="A872" s="155" t="s">
        <v>1769</v>
      </c>
      <c r="B872" s="335">
        <v>0</v>
      </c>
      <c r="C872" s="138"/>
      <c r="D872" s="127">
        <f t="shared" si="13"/>
        <v>0</v>
      </c>
      <c r="E872" s="138"/>
    </row>
    <row r="873" spans="1:5" ht="18.75" customHeight="1">
      <c r="A873" s="155" t="s">
        <v>1123</v>
      </c>
      <c r="B873" s="335">
        <v>0</v>
      </c>
      <c r="C873" s="138"/>
      <c r="D873" s="127">
        <f t="shared" si="13"/>
        <v>0</v>
      </c>
      <c r="E873" s="138"/>
    </row>
    <row r="874" spans="1:5" ht="18.75" customHeight="1">
      <c r="A874" s="155" t="s">
        <v>1124</v>
      </c>
      <c r="B874" s="335">
        <v>0</v>
      </c>
      <c r="C874" s="138"/>
      <c r="D874" s="127">
        <f t="shared" si="13"/>
        <v>0</v>
      </c>
      <c r="E874" s="138"/>
    </row>
    <row r="875" spans="1:5" ht="18.75" customHeight="1">
      <c r="A875" s="155" t="s">
        <v>1125</v>
      </c>
      <c r="B875" s="335">
        <v>0</v>
      </c>
      <c r="C875" s="138"/>
      <c r="D875" s="127">
        <f t="shared" si="13"/>
        <v>0</v>
      </c>
      <c r="E875" s="138"/>
    </row>
    <row r="876" spans="1:5" ht="18.75" customHeight="1">
      <c r="A876" s="155" t="s">
        <v>1126</v>
      </c>
      <c r="B876" s="335">
        <v>85</v>
      </c>
      <c r="C876" s="138"/>
      <c r="D876" s="127">
        <f t="shared" si="13"/>
        <v>0</v>
      </c>
      <c r="E876" s="138"/>
    </row>
    <row r="877" spans="1:5" ht="18.75" customHeight="1">
      <c r="A877" s="155" t="s">
        <v>1127</v>
      </c>
      <c r="B877" s="335">
        <v>0</v>
      </c>
      <c r="C877" s="138"/>
      <c r="D877" s="127">
        <f t="shared" si="13"/>
        <v>0</v>
      </c>
      <c r="E877" s="138"/>
    </row>
    <row r="878" spans="1:5" ht="18.75" customHeight="1">
      <c r="A878" s="155" t="s">
        <v>1107</v>
      </c>
      <c r="B878" s="335">
        <v>0</v>
      </c>
      <c r="C878" s="138"/>
      <c r="D878" s="127">
        <f t="shared" si="13"/>
        <v>0</v>
      </c>
      <c r="E878" s="138"/>
    </row>
    <row r="879" spans="1:5" ht="18.75" customHeight="1">
      <c r="A879" s="155" t="s">
        <v>1770</v>
      </c>
      <c r="B879" s="335">
        <v>0</v>
      </c>
      <c r="C879" s="138"/>
      <c r="D879" s="127">
        <f t="shared" si="13"/>
        <v>0</v>
      </c>
      <c r="E879" s="138"/>
    </row>
    <row r="880" spans="1:5" ht="18.75" customHeight="1">
      <c r="A880" s="155" t="s">
        <v>1128</v>
      </c>
      <c r="B880" s="335">
        <v>0</v>
      </c>
      <c r="C880" s="138">
        <v>1200</v>
      </c>
      <c r="D880" s="127">
        <f t="shared" si="13"/>
        <v>0</v>
      </c>
      <c r="E880" s="138"/>
    </row>
    <row r="881" spans="1:5" ht="18.75" customHeight="1">
      <c r="A881" s="155" t="s">
        <v>1771</v>
      </c>
      <c r="B881" s="335"/>
      <c r="C881" s="138"/>
      <c r="D881" s="127"/>
      <c r="E881" s="138"/>
    </row>
    <row r="882" spans="1:5" ht="18.75" customHeight="1">
      <c r="A882" s="155" t="s">
        <v>1772</v>
      </c>
      <c r="B882" s="138"/>
      <c r="C882" s="138"/>
      <c r="D882" s="127"/>
      <c r="E882" s="138"/>
    </row>
    <row r="883" spans="1:5" ht="18.75" customHeight="1">
      <c r="A883" s="155" t="s">
        <v>1129</v>
      </c>
      <c r="B883" s="335">
        <v>225</v>
      </c>
      <c r="C883" s="138">
        <v>95</v>
      </c>
      <c r="D883" s="127">
        <f t="shared" si="13"/>
        <v>42.22</v>
      </c>
      <c r="E883" s="138"/>
    </row>
    <row r="884" spans="1:5" ht="18.75" customHeight="1">
      <c r="A884" s="154" t="s">
        <v>1130</v>
      </c>
      <c r="B884" s="127">
        <f>SUM(B885:B894)</f>
        <v>5595</v>
      </c>
      <c r="C884" s="127">
        <f>SUM(C885:C894)</f>
        <v>6098</v>
      </c>
      <c r="D884" s="127">
        <f t="shared" si="13"/>
        <v>108.99</v>
      </c>
      <c r="E884" s="138"/>
    </row>
    <row r="885" spans="1:5" ht="18.75" customHeight="1">
      <c r="A885" s="155" t="s">
        <v>1075</v>
      </c>
      <c r="B885" s="335">
        <v>283</v>
      </c>
      <c r="C885" s="138">
        <v>298</v>
      </c>
      <c r="D885" s="127">
        <f t="shared" si="13"/>
        <v>105.3</v>
      </c>
      <c r="E885" s="138"/>
    </row>
    <row r="886" spans="1:5" ht="18.75" customHeight="1">
      <c r="A886" s="155" t="s">
        <v>1076</v>
      </c>
      <c r="B886" s="335">
        <v>0</v>
      </c>
      <c r="C886" s="138"/>
      <c r="D886" s="127">
        <f t="shared" si="13"/>
        <v>0</v>
      </c>
      <c r="E886" s="138"/>
    </row>
    <row r="887" spans="1:5" ht="18.75" customHeight="1">
      <c r="A887" s="155" t="s">
        <v>1077</v>
      </c>
      <c r="B887" s="335">
        <v>0</v>
      </c>
      <c r="C887" s="138"/>
      <c r="D887" s="127">
        <f t="shared" si="13"/>
        <v>0</v>
      </c>
      <c r="E887" s="138"/>
    </row>
    <row r="888" spans="1:5" ht="18.75" customHeight="1">
      <c r="A888" s="155" t="s">
        <v>1131</v>
      </c>
      <c r="B888" s="335">
        <v>2598</v>
      </c>
      <c r="C888" s="138">
        <v>3000</v>
      </c>
      <c r="D888" s="127">
        <f t="shared" si="13"/>
        <v>115.47</v>
      </c>
      <c r="E888" s="138"/>
    </row>
    <row r="889" spans="1:5" ht="18.75" customHeight="1">
      <c r="A889" s="155" t="s">
        <v>1132</v>
      </c>
      <c r="B889" s="335">
        <v>145</v>
      </c>
      <c r="C889" s="138">
        <v>200</v>
      </c>
      <c r="D889" s="127">
        <f t="shared" si="13"/>
        <v>137.93</v>
      </c>
      <c r="E889" s="138"/>
    </row>
    <row r="890" spans="1:5" ht="18.75" customHeight="1">
      <c r="A890" s="155" t="s">
        <v>1133</v>
      </c>
      <c r="B890" s="335">
        <v>37</v>
      </c>
      <c r="C890" s="138">
        <v>50</v>
      </c>
      <c r="D890" s="127">
        <f t="shared" si="13"/>
        <v>135.13999999999999</v>
      </c>
      <c r="E890" s="138"/>
    </row>
    <row r="891" spans="1:5" ht="18.75" customHeight="1">
      <c r="A891" s="155" t="s">
        <v>1134</v>
      </c>
      <c r="B891" s="335">
        <v>34</v>
      </c>
      <c r="C891" s="138">
        <v>50</v>
      </c>
      <c r="D891" s="127">
        <f t="shared" si="13"/>
        <v>147.06</v>
      </c>
      <c r="E891" s="138"/>
    </row>
    <row r="892" spans="1:5" ht="18.75" customHeight="1">
      <c r="A892" s="155" t="s">
        <v>1773</v>
      </c>
      <c r="B892" s="335">
        <v>0</v>
      </c>
      <c r="C892" s="138"/>
      <c r="D892" s="127">
        <f t="shared" si="13"/>
        <v>0</v>
      </c>
      <c r="E892" s="138"/>
    </row>
    <row r="893" spans="1:5" ht="18.75" customHeight="1">
      <c r="A893" s="155" t="s">
        <v>1135</v>
      </c>
      <c r="B893" s="335">
        <v>0</v>
      </c>
      <c r="C893" s="138"/>
      <c r="D893" s="127">
        <f t="shared" si="13"/>
        <v>0</v>
      </c>
      <c r="E893" s="138"/>
    </row>
    <row r="894" spans="1:5" ht="18.75" customHeight="1">
      <c r="A894" s="155" t="s">
        <v>1136</v>
      </c>
      <c r="B894" s="335">
        <v>2498</v>
      </c>
      <c r="C894" s="138">
        <v>2500</v>
      </c>
      <c r="D894" s="127">
        <f t="shared" si="13"/>
        <v>100.08</v>
      </c>
      <c r="E894" s="138"/>
    </row>
    <row r="895" spans="1:5" ht="18.75" customHeight="1">
      <c r="A895" s="154" t="s">
        <v>1137</v>
      </c>
      <c r="B895" s="127">
        <f>SUM(B896:B901)</f>
        <v>3951</v>
      </c>
      <c r="C895" s="127">
        <f>SUM(C896:C901)</f>
        <v>940</v>
      </c>
      <c r="D895" s="127">
        <f t="shared" si="13"/>
        <v>23.79</v>
      </c>
      <c r="E895" s="138"/>
    </row>
    <row r="896" spans="1:5" ht="18.75" customHeight="1">
      <c r="A896" s="155" t="s">
        <v>1138</v>
      </c>
      <c r="B896" s="335">
        <v>2181</v>
      </c>
      <c r="C896" s="138">
        <v>440</v>
      </c>
      <c r="D896" s="127">
        <f t="shared" si="13"/>
        <v>20.170000000000002</v>
      </c>
      <c r="E896" s="138"/>
    </row>
    <row r="897" spans="1:5" ht="18.75" customHeight="1">
      <c r="A897" s="155" t="s">
        <v>1139</v>
      </c>
      <c r="B897" s="335">
        <v>0</v>
      </c>
      <c r="C897" s="138"/>
      <c r="D897" s="127">
        <f t="shared" si="13"/>
        <v>0</v>
      </c>
      <c r="E897" s="138"/>
    </row>
    <row r="898" spans="1:5" ht="18.75" customHeight="1">
      <c r="A898" s="155" t="s">
        <v>1140</v>
      </c>
      <c r="B898" s="335">
        <v>1710</v>
      </c>
      <c r="C898" s="138">
        <v>500</v>
      </c>
      <c r="D898" s="127">
        <f t="shared" si="13"/>
        <v>29.24</v>
      </c>
      <c r="E898" s="138"/>
    </row>
    <row r="899" spans="1:5" ht="18.75" customHeight="1">
      <c r="A899" s="155" t="s">
        <v>1141</v>
      </c>
      <c r="B899" s="335">
        <v>60</v>
      </c>
      <c r="C899" s="138"/>
      <c r="D899" s="127">
        <f t="shared" si="13"/>
        <v>0</v>
      </c>
      <c r="E899" s="138"/>
    </row>
    <row r="900" spans="1:5" ht="18.75" customHeight="1">
      <c r="A900" s="155" t="s">
        <v>1142</v>
      </c>
      <c r="B900" s="138"/>
      <c r="C900" s="138"/>
      <c r="D900" s="127">
        <f t="shared" si="13"/>
        <v>0</v>
      </c>
      <c r="E900" s="138"/>
    </row>
    <row r="901" spans="1:5" ht="18.75" customHeight="1">
      <c r="A901" s="155" t="s">
        <v>1143</v>
      </c>
      <c r="B901" s="138"/>
      <c r="C901" s="138"/>
      <c r="D901" s="127">
        <f t="shared" si="13"/>
        <v>0</v>
      </c>
      <c r="E901" s="138"/>
    </row>
    <row r="902" spans="1:5" ht="18.75" customHeight="1">
      <c r="A902" s="154" t="s">
        <v>1144</v>
      </c>
      <c r="B902" s="127">
        <f>SUM(B903:B908)</f>
        <v>543</v>
      </c>
      <c r="C902" s="127">
        <f>SUM(C903:C908)</f>
        <v>0</v>
      </c>
      <c r="D902" s="127">
        <f t="shared" si="13"/>
        <v>0</v>
      </c>
      <c r="E902" s="138"/>
    </row>
    <row r="903" spans="1:5" ht="18.75" customHeight="1">
      <c r="A903" s="155" t="s">
        <v>1145</v>
      </c>
      <c r="B903" s="335">
        <v>160</v>
      </c>
      <c r="C903" s="138"/>
      <c r="D903" s="127">
        <f t="shared" si="13"/>
        <v>0</v>
      </c>
      <c r="E903" s="138"/>
    </row>
    <row r="904" spans="1:5" ht="18.75" customHeight="1">
      <c r="A904" s="155" t="s">
        <v>1146</v>
      </c>
      <c r="B904" s="335">
        <v>104</v>
      </c>
      <c r="C904" s="138"/>
      <c r="D904" s="127">
        <f t="shared" si="13"/>
        <v>0</v>
      </c>
      <c r="E904" s="138"/>
    </row>
    <row r="905" spans="1:5" ht="18.75" customHeight="1">
      <c r="A905" s="155" t="s">
        <v>1147</v>
      </c>
      <c r="B905" s="335">
        <v>147</v>
      </c>
      <c r="C905" s="138"/>
      <c r="D905" s="127">
        <f t="shared" si="13"/>
        <v>0</v>
      </c>
      <c r="E905" s="138"/>
    </row>
    <row r="906" spans="1:5" ht="18.75" customHeight="1">
      <c r="A906" s="155" t="s">
        <v>1148</v>
      </c>
      <c r="B906" s="335">
        <v>132</v>
      </c>
      <c r="C906" s="138"/>
      <c r="D906" s="127">
        <f t="shared" si="13"/>
        <v>0</v>
      </c>
      <c r="E906" s="138"/>
    </row>
    <row r="907" spans="1:5" ht="18.75" customHeight="1">
      <c r="A907" s="155" t="s">
        <v>1149</v>
      </c>
      <c r="B907" s="335">
        <v>0</v>
      </c>
      <c r="C907" s="138"/>
      <c r="D907" s="127">
        <f t="shared" si="13"/>
        <v>0</v>
      </c>
      <c r="E907" s="138"/>
    </row>
    <row r="908" spans="1:5" ht="18.75" customHeight="1">
      <c r="A908" s="155" t="s">
        <v>1150</v>
      </c>
      <c r="B908" s="138"/>
      <c r="C908" s="138"/>
      <c r="D908" s="127">
        <f t="shared" si="13"/>
        <v>0</v>
      </c>
      <c r="E908" s="138"/>
    </row>
    <row r="909" spans="1:5" ht="18.75" customHeight="1">
      <c r="A909" s="154" t="s">
        <v>1151</v>
      </c>
      <c r="B909" s="127">
        <f>SUM(B910:B911)</f>
        <v>0</v>
      </c>
      <c r="C909" s="127">
        <f>SUM(C910:C911)</f>
        <v>0</v>
      </c>
      <c r="D909" s="127">
        <f t="shared" si="13"/>
        <v>0</v>
      </c>
      <c r="E909" s="138"/>
    </row>
    <row r="910" spans="1:5" ht="18.75" customHeight="1">
      <c r="A910" s="155" t="s">
        <v>1152</v>
      </c>
      <c r="B910" s="138"/>
      <c r="C910" s="138"/>
      <c r="D910" s="127">
        <f t="shared" si="13"/>
        <v>0</v>
      </c>
      <c r="E910" s="138"/>
    </row>
    <row r="911" spans="1:5" ht="18.75" customHeight="1">
      <c r="A911" s="155" t="s">
        <v>1153</v>
      </c>
      <c r="B911" s="138"/>
      <c r="C911" s="138"/>
      <c r="D911" s="127">
        <f t="shared" si="13"/>
        <v>0</v>
      </c>
      <c r="E911" s="138"/>
    </row>
    <row r="912" spans="1:5" ht="18.75" customHeight="1">
      <c r="A912" s="154" t="s">
        <v>1774</v>
      </c>
      <c r="B912" s="127">
        <f>SUM(B913:B914)</f>
        <v>830</v>
      </c>
      <c r="C912" s="127">
        <f>SUM(C913:C914)</f>
        <v>245</v>
      </c>
      <c r="D912" s="127">
        <f t="shared" si="13"/>
        <v>29.52</v>
      </c>
      <c r="E912" s="138"/>
    </row>
    <row r="913" spans="1:5" ht="18.75" customHeight="1">
      <c r="A913" s="155" t="s">
        <v>1154</v>
      </c>
      <c r="B913" s="138"/>
      <c r="C913" s="138"/>
      <c r="D913" s="127">
        <f t="shared" si="13"/>
        <v>0</v>
      </c>
      <c r="E913" s="138"/>
    </row>
    <row r="914" spans="1:5" ht="18.75" customHeight="1">
      <c r="A914" s="155" t="s">
        <v>1775</v>
      </c>
      <c r="B914" s="138">
        <f>247+583</f>
        <v>830</v>
      </c>
      <c r="C914" s="138">
        <v>245</v>
      </c>
      <c r="D914" s="127">
        <f t="shared" si="13"/>
        <v>29.52</v>
      </c>
      <c r="E914" s="138"/>
    </row>
    <row r="915" spans="1:5" ht="18.75" customHeight="1">
      <c r="A915" s="154" t="s">
        <v>146</v>
      </c>
      <c r="B915" s="127">
        <f>B916+B939+B949+B959+B964+B971+B976</f>
        <v>3861</v>
      </c>
      <c r="C915" s="127">
        <f>C916+C939+C949+C959+C964+C971+C976</f>
        <v>1102</v>
      </c>
      <c r="D915" s="127">
        <f t="shared" ref="D915:D978" si="14">ROUND(IF(B915=0,0,C915/B915*100),2)</f>
        <v>28.54</v>
      </c>
      <c r="E915" s="138"/>
    </row>
    <row r="916" spans="1:5" ht="18.75" customHeight="1">
      <c r="A916" s="154" t="s">
        <v>1155</v>
      </c>
      <c r="B916" s="127">
        <f>SUM(B917:B938)</f>
        <v>3214</v>
      </c>
      <c r="C916" s="127">
        <f>SUM(C917:C938)</f>
        <v>882</v>
      </c>
      <c r="D916" s="127">
        <f t="shared" si="14"/>
        <v>27.44</v>
      </c>
      <c r="E916" s="138"/>
    </row>
    <row r="917" spans="1:5" ht="18.75" customHeight="1">
      <c r="A917" s="155" t="s">
        <v>1075</v>
      </c>
      <c r="B917" s="138">
        <v>496</v>
      </c>
      <c r="C917" s="138">
        <v>465</v>
      </c>
      <c r="D917" s="127">
        <f t="shared" si="14"/>
        <v>93.75</v>
      </c>
      <c r="E917" s="138"/>
    </row>
    <row r="918" spans="1:5" ht="18.75" customHeight="1">
      <c r="A918" s="155" t="s">
        <v>1076</v>
      </c>
      <c r="B918" s="138"/>
      <c r="C918" s="138"/>
      <c r="D918" s="127">
        <f t="shared" si="14"/>
        <v>0</v>
      </c>
      <c r="E918" s="138"/>
    </row>
    <row r="919" spans="1:5" ht="18.75" customHeight="1">
      <c r="A919" s="155" t="s">
        <v>1077</v>
      </c>
      <c r="B919" s="138"/>
      <c r="C919" s="138"/>
      <c r="D919" s="127">
        <f t="shared" si="14"/>
        <v>0</v>
      </c>
      <c r="E919" s="138"/>
    </row>
    <row r="920" spans="1:5" ht="18.75" customHeight="1">
      <c r="A920" s="155" t="s">
        <v>1156</v>
      </c>
      <c r="B920" s="138">
        <v>724</v>
      </c>
      <c r="C920" s="138">
        <v>40</v>
      </c>
      <c r="D920" s="127">
        <f t="shared" si="14"/>
        <v>5.52</v>
      </c>
      <c r="E920" s="138"/>
    </row>
    <row r="921" spans="1:5" ht="18.75" customHeight="1">
      <c r="A921" s="155" t="s">
        <v>1157</v>
      </c>
      <c r="B921" s="138">
        <v>1922</v>
      </c>
      <c r="C921" s="138">
        <v>377</v>
      </c>
      <c r="D921" s="127">
        <f t="shared" si="14"/>
        <v>19.61</v>
      </c>
      <c r="E921" s="138"/>
    </row>
    <row r="922" spans="1:5" ht="18.75" customHeight="1">
      <c r="A922" s="155" t="s">
        <v>1158</v>
      </c>
      <c r="B922" s="138"/>
      <c r="C922" s="138"/>
      <c r="D922" s="127">
        <f t="shared" si="14"/>
        <v>0</v>
      </c>
      <c r="E922" s="138"/>
    </row>
    <row r="923" spans="1:5" ht="18.75" customHeight="1">
      <c r="A923" s="155" t="s">
        <v>1159</v>
      </c>
      <c r="B923" s="138"/>
      <c r="C923" s="138"/>
      <c r="D923" s="127">
        <f t="shared" si="14"/>
        <v>0</v>
      </c>
      <c r="E923" s="138"/>
    </row>
    <row r="924" spans="1:5" ht="18.75" customHeight="1">
      <c r="A924" s="155" t="s">
        <v>1160</v>
      </c>
      <c r="B924" s="138"/>
      <c r="C924" s="138"/>
      <c r="D924" s="127">
        <f t="shared" si="14"/>
        <v>0</v>
      </c>
      <c r="E924" s="138"/>
    </row>
    <row r="925" spans="1:5" ht="18.75" customHeight="1">
      <c r="A925" s="155" t="s">
        <v>1161</v>
      </c>
      <c r="B925" s="138"/>
      <c r="C925" s="138"/>
      <c r="D925" s="127">
        <f t="shared" si="14"/>
        <v>0</v>
      </c>
      <c r="E925" s="138"/>
    </row>
    <row r="926" spans="1:5" ht="18.75" customHeight="1">
      <c r="A926" s="155" t="s">
        <v>1162</v>
      </c>
      <c r="B926" s="138"/>
      <c r="C926" s="138"/>
      <c r="D926" s="127">
        <f t="shared" si="14"/>
        <v>0</v>
      </c>
      <c r="E926" s="138"/>
    </row>
    <row r="927" spans="1:5" ht="18.75" customHeight="1">
      <c r="A927" s="155" t="s">
        <v>1163</v>
      </c>
      <c r="B927" s="138"/>
      <c r="C927" s="138"/>
      <c r="D927" s="127">
        <f t="shared" si="14"/>
        <v>0</v>
      </c>
      <c r="E927" s="138"/>
    </row>
    <row r="928" spans="1:5" ht="18.75" customHeight="1">
      <c r="A928" s="155" t="s">
        <v>1164</v>
      </c>
      <c r="B928" s="138"/>
      <c r="C928" s="138"/>
      <c r="D928" s="127">
        <f t="shared" si="14"/>
        <v>0</v>
      </c>
      <c r="E928" s="138"/>
    </row>
    <row r="929" spans="1:5" ht="18.75" customHeight="1">
      <c r="A929" s="155" t="s">
        <v>1165</v>
      </c>
      <c r="B929" s="138"/>
      <c r="C929" s="138"/>
      <c r="D929" s="127">
        <f t="shared" si="14"/>
        <v>0</v>
      </c>
      <c r="E929" s="138"/>
    </row>
    <row r="930" spans="1:5" ht="18.75" customHeight="1">
      <c r="A930" s="155" t="s">
        <v>1166</v>
      </c>
      <c r="B930" s="138"/>
      <c r="C930" s="138"/>
      <c r="D930" s="127">
        <f t="shared" si="14"/>
        <v>0</v>
      </c>
      <c r="E930" s="138"/>
    </row>
    <row r="931" spans="1:5" ht="18.75" customHeight="1">
      <c r="A931" s="155" t="s">
        <v>1167</v>
      </c>
      <c r="B931" s="138"/>
      <c r="C931" s="138"/>
      <c r="D931" s="127">
        <f t="shared" si="14"/>
        <v>0</v>
      </c>
      <c r="E931" s="138"/>
    </row>
    <row r="932" spans="1:5" ht="18.75" customHeight="1">
      <c r="A932" s="155" t="s">
        <v>1168</v>
      </c>
      <c r="B932" s="138"/>
      <c r="C932" s="138"/>
      <c r="D932" s="127">
        <f t="shared" si="14"/>
        <v>0</v>
      </c>
      <c r="E932" s="138"/>
    </row>
    <row r="933" spans="1:5" ht="18.75" customHeight="1">
      <c r="A933" s="155" t="s">
        <v>1169</v>
      </c>
      <c r="B933" s="138"/>
      <c r="C933" s="138"/>
      <c r="D933" s="127">
        <f t="shared" si="14"/>
        <v>0</v>
      </c>
      <c r="E933" s="138"/>
    </row>
    <row r="934" spans="1:5" ht="18.75" customHeight="1">
      <c r="A934" s="155" t="s">
        <v>1170</v>
      </c>
      <c r="B934" s="138"/>
      <c r="C934" s="138"/>
      <c r="D934" s="127">
        <f t="shared" si="14"/>
        <v>0</v>
      </c>
      <c r="E934" s="138"/>
    </row>
    <row r="935" spans="1:5" ht="18.75" customHeight="1">
      <c r="A935" s="155" t="s">
        <v>1171</v>
      </c>
      <c r="B935" s="138"/>
      <c r="C935" s="138"/>
      <c r="D935" s="127">
        <f t="shared" si="14"/>
        <v>0</v>
      </c>
      <c r="E935" s="138"/>
    </row>
    <row r="936" spans="1:5" ht="18.75" customHeight="1">
      <c r="A936" s="155" t="s">
        <v>1172</v>
      </c>
      <c r="B936" s="138"/>
      <c r="C936" s="138"/>
      <c r="D936" s="127">
        <f t="shared" si="14"/>
        <v>0</v>
      </c>
      <c r="E936" s="138"/>
    </row>
    <row r="937" spans="1:5" ht="18.75" customHeight="1">
      <c r="A937" s="155" t="s">
        <v>1173</v>
      </c>
      <c r="B937" s="138"/>
      <c r="C937" s="138"/>
      <c r="D937" s="127">
        <f t="shared" si="14"/>
        <v>0</v>
      </c>
      <c r="E937" s="138"/>
    </row>
    <row r="938" spans="1:5" ht="18.75" customHeight="1">
      <c r="A938" s="155" t="s">
        <v>1174</v>
      </c>
      <c r="B938" s="138">
        <v>72</v>
      </c>
      <c r="C938" s="138"/>
      <c r="D938" s="127">
        <f t="shared" si="14"/>
        <v>0</v>
      </c>
      <c r="E938" s="138"/>
    </row>
    <row r="939" spans="1:5" ht="18.75" customHeight="1">
      <c r="A939" s="154" t="s">
        <v>1175</v>
      </c>
      <c r="B939" s="127">
        <f>SUM(B940:B948)</f>
        <v>10</v>
      </c>
      <c r="C939" s="127">
        <f>SUM(C940:C948)</f>
        <v>0</v>
      </c>
      <c r="D939" s="127">
        <f t="shared" si="14"/>
        <v>0</v>
      </c>
      <c r="E939" s="138"/>
    </row>
    <row r="940" spans="1:5" ht="18.75" customHeight="1">
      <c r="A940" s="155" t="s">
        <v>1075</v>
      </c>
      <c r="B940" s="138"/>
      <c r="C940" s="138"/>
      <c r="D940" s="127">
        <f t="shared" si="14"/>
        <v>0</v>
      </c>
      <c r="E940" s="138"/>
    </row>
    <row r="941" spans="1:5" ht="18.75" customHeight="1">
      <c r="A941" s="155" t="s">
        <v>1076</v>
      </c>
      <c r="B941" s="138"/>
      <c r="C941" s="138"/>
      <c r="D941" s="127">
        <f t="shared" si="14"/>
        <v>0</v>
      </c>
      <c r="E941" s="138"/>
    </row>
    <row r="942" spans="1:5" ht="18.75" customHeight="1">
      <c r="A942" s="155" t="s">
        <v>1077</v>
      </c>
      <c r="B942" s="138"/>
      <c r="C942" s="138"/>
      <c r="D942" s="127">
        <f t="shared" si="14"/>
        <v>0</v>
      </c>
      <c r="E942" s="138"/>
    </row>
    <row r="943" spans="1:5" ht="18.75" customHeight="1">
      <c r="A943" s="155" t="s">
        <v>1176</v>
      </c>
      <c r="B943" s="138"/>
      <c r="C943" s="138"/>
      <c r="D943" s="127">
        <f t="shared" si="14"/>
        <v>0</v>
      </c>
      <c r="E943" s="138"/>
    </row>
    <row r="944" spans="1:5" ht="18.75" customHeight="1">
      <c r="A944" s="155" t="s">
        <v>1177</v>
      </c>
      <c r="B944" s="138"/>
      <c r="C944" s="138"/>
      <c r="D944" s="127">
        <f t="shared" si="14"/>
        <v>0</v>
      </c>
      <c r="E944" s="138"/>
    </row>
    <row r="945" spans="1:5" ht="18.75" customHeight="1">
      <c r="A945" s="155" t="s">
        <v>1178</v>
      </c>
      <c r="B945" s="138"/>
      <c r="C945" s="138"/>
      <c r="D945" s="127">
        <f t="shared" si="14"/>
        <v>0</v>
      </c>
      <c r="E945" s="138"/>
    </row>
    <row r="946" spans="1:5" ht="18.75" customHeight="1">
      <c r="A946" s="155" t="s">
        <v>1179</v>
      </c>
      <c r="B946" s="138"/>
      <c r="C946" s="138"/>
      <c r="D946" s="127">
        <f t="shared" si="14"/>
        <v>0</v>
      </c>
      <c r="E946" s="138"/>
    </row>
    <row r="947" spans="1:5" ht="18.75" customHeight="1">
      <c r="A947" s="155" t="s">
        <v>1180</v>
      </c>
      <c r="B947" s="138"/>
      <c r="C947" s="138"/>
      <c r="D947" s="127">
        <f t="shared" si="14"/>
        <v>0</v>
      </c>
      <c r="E947" s="138"/>
    </row>
    <row r="948" spans="1:5" ht="18.75" customHeight="1">
      <c r="A948" s="155" t="s">
        <v>1181</v>
      </c>
      <c r="B948" s="138">
        <v>10</v>
      </c>
      <c r="C948" s="138"/>
      <c r="D948" s="127">
        <f t="shared" si="14"/>
        <v>0</v>
      </c>
      <c r="E948" s="138"/>
    </row>
    <row r="949" spans="1:5" ht="18.75" customHeight="1">
      <c r="A949" s="154" t="s">
        <v>1182</v>
      </c>
      <c r="B949" s="127">
        <f>SUM(B950:B958)</f>
        <v>0</v>
      </c>
      <c r="C949" s="127">
        <f>SUM(C950:C958)</f>
        <v>0</v>
      </c>
      <c r="D949" s="127">
        <f t="shared" si="14"/>
        <v>0</v>
      </c>
      <c r="E949" s="138"/>
    </row>
    <row r="950" spans="1:5" ht="18.75" customHeight="1">
      <c r="A950" s="155" t="s">
        <v>1075</v>
      </c>
      <c r="B950" s="138"/>
      <c r="C950" s="138"/>
      <c r="D950" s="127">
        <f t="shared" si="14"/>
        <v>0</v>
      </c>
      <c r="E950" s="138"/>
    </row>
    <row r="951" spans="1:5" ht="18.75" customHeight="1">
      <c r="A951" s="155" t="s">
        <v>1076</v>
      </c>
      <c r="B951" s="138"/>
      <c r="C951" s="138"/>
      <c r="D951" s="127">
        <f t="shared" si="14"/>
        <v>0</v>
      </c>
      <c r="E951" s="138"/>
    </row>
    <row r="952" spans="1:5" ht="18.75" customHeight="1">
      <c r="A952" s="155" t="s">
        <v>1077</v>
      </c>
      <c r="B952" s="138"/>
      <c r="C952" s="138"/>
      <c r="D952" s="127">
        <f t="shared" si="14"/>
        <v>0</v>
      </c>
      <c r="E952" s="138"/>
    </row>
    <row r="953" spans="1:5" ht="18.75" customHeight="1">
      <c r="A953" s="155" t="s">
        <v>1183</v>
      </c>
      <c r="B953" s="138"/>
      <c r="C953" s="138"/>
      <c r="D953" s="127">
        <f t="shared" si="14"/>
        <v>0</v>
      </c>
      <c r="E953" s="138"/>
    </row>
    <row r="954" spans="1:5" ht="18.75" customHeight="1">
      <c r="A954" s="155" t="s">
        <v>1184</v>
      </c>
      <c r="B954" s="138"/>
      <c r="C954" s="138"/>
      <c r="D954" s="127">
        <f t="shared" si="14"/>
        <v>0</v>
      </c>
      <c r="E954" s="138"/>
    </row>
    <row r="955" spans="1:5" ht="18.75" customHeight="1">
      <c r="A955" s="155" t="s">
        <v>1185</v>
      </c>
      <c r="B955" s="138"/>
      <c r="C955" s="138"/>
      <c r="D955" s="127">
        <f t="shared" si="14"/>
        <v>0</v>
      </c>
      <c r="E955" s="138"/>
    </row>
    <row r="956" spans="1:5" ht="18.75" customHeight="1">
      <c r="A956" s="155" t="s">
        <v>1186</v>
      </c>
      <c r="B956" s="138"/>
      <c r="C956" s="138"/>
      <c r="D956" s="127">
        <f t="shared" si="14"/>
        <v>0</v>
      </c>
      <c r="E956" s="138"/>
    </row>
    <row r="957" spans="1:5" ht="18.75" customHeight="1">
      <c r="A957" s="155" t="s">
        <v>1187</v>
      </c>
      <c r="B957" s="138"/>
      <c r="C957" s="138"/>
      <c r="D957" s="127">
        <f t="shared" si="14"/>
        <v>0</v>
      </c>
      <c r="E957" s="138"/>
    </row>
    <row r="958" spans="1:5" ht="18.75" customHeight="1">
      <c r="A958" s="155" t="s">
        <v>1188</v>
      </c>
      <c r="B958" s="138"/>
      <c r="C958" s="138"/>
      <c r="D958" s="127">
        <f t="shared" si="14"/>
        <v>0</v>
      </c>
      <c r="E958" s="138"/>
    </row>
    <row r="959" spans="1:5" ht="18.75" customHeight="1">
      <c r="A959" s="154" t="s">
        <v>1189</v>
      </c>
      <c r="B959" s="127">
        <f>SUM(B960:B963)</f>
        <v>513</v>
      </c>
      <c r="C959" s="127">
        <f>SUM(C960:C963)</f>
        <v>0</v>
      </c>
      <c r="D959" s="127">
        <f t="shared" si="14"/>
        <v>0</v>
      </c>
      <c r="E959" s="138"/>
    </row>
    <row r="960" spans="1:5" ht="18.75" customHeight="1">
      <c r="A960" s="155" t="s">
        <v>1190</v>
      </c>
      <c r="B960" s="335">
        <v>174</v>
      </c>
      <c r="C960" s="138"/>
      <c r="D960" s="127">
        <f t="shared" si="14"/>
        <v>0</v>
      </c>
      <c r="E960" s="138"/>
    </row>
    <row r="961" spans="1:5" ht="18.75" customHeight="1">
      <c r="A961" s="155" t="s">
        <v>1191</v>
      </c>
      <c r="B961" s="335">
        <v>293</v>
      </c>
      <c r="C961" s="138"/>
      <c r="D961" s="127">
        <f t="shared" si="14"/>
        <v>0</v>
      </c>
      <c r="E961" s="138"/>
    </row>
    <row r="962" spans="1:5" ht="18.75" customHeight="1">
      <c r="A962" s="155" t="s">
        <v>1192</v>
      </c>
      <c r="B962" s="335">
        <v>0</v>
      </c>
      <c r="C962" s="138"/>
      <c r="D962" s="127">
        <f t="shared" si="14"/>
        <v>0</v>
      </c>
      <c r="E962" s="138"/>
    </row>
    <row r="963" spans="1:5" ht="18.75" customHeight="1">
      <c r="A963" s="155" t="s">
        <v>1193</v>
      </c>
      <c r="B963" s="335">
        <v>46</v>
      </c>
      <c r="C963" s="138"/>
      <c r="D963" s="127">
        <f t="shared" si="14"/>
        <v>0</v>
      </c>
      <c r="E963" s="138"/>
    </row>
    <row r="964" spans="1:5" ht="18.75" customHeight="1">
      <c r="A964" s="154" t="s">
        <v>1194</v>
      </c>
      <c r="B964" s="127">
        <f>SUM(B965:B970)</f>
        <v>0</v>
      </c>
      <c r="C964" s="127">
        <f>SUM(C965:C970)</f>
        <v>0</v>
      </c>
      <c r="D964" s="127">
        <f t="shared" si="14"/>
        <v>0</v>
      </c>
      <c r="E964" s="138"/>
    </row>
    <row r="965" spans="1:5" ht="18.75" customHeight="1">
      <c r="A965" s="155" t="s">
        <v>1075</v>
      </c>
      <c r="B965" s="138"/>
      <c r="C965" s="138"/>
      <c r="D965" s="127">
        <f t="shared" si="14"/>
        <v>0</v>
      </c>
      <c r="E965" s="138"/>
    </row>
    <row r="966" spans="1:5" ht="18.75" customHeight="1">
      <c r="A966" s="155" t="s">
        <v>1076</v>
      </c>
      <c r="B966" s="138"/>
      <c r="C966" s="138"/>
      <c r="D966" s="127">
        <f t="shared" si="14"/>
        <v>0</v>
      </c>
      <c r="E966" s="138"/>
    </row>
    <row r="967" spans="1:5" ht="18.75" customHeight="1">
      <c r="A967" s="155" t="s">
        <v>1077</v>
      </c>
      <c r="B967" s="138"/>
      <c r="C967" s="138"/>
      <c r="D967" s="127">
        <f t="shared" si="14"/>
        <v>0</v>
      </c>
      <c r="E967" s="138"/>
    </row>
    <row r="968" spans="1:5" ht="18.75" customHeight="1">
      <c r="A968" s="155" t="s">
        <v>1180</v>
      </c>
      <c r="B968" s="138"/>
      <c r="C968" s="138"/>
      <c r="D968" s="127">
        <f t="shared" si="14"/>
        <v>0</v>
      </c>
      <c r="E968" s="138"/>
    </row>
    <row r="969" spans="1:5" ht="18.75" customHeight="1">
      <c r="A969" s="155" t="s">
        <v>1195</v>
      </c>
      <c r="B969" s="138"/>
      <c r="C969" s="138"/>
      <c r="D969" s="127">
        <f t="shared" si="14"/>
        <v>0</v>
      </c>
      <c r="E969" s="138"/>
    </row>
    <row r="970" spans="1:5" ht="18.75" customHeight="1">
      <c r="A970" s="155" t="s">
        <v>1196</v>
      </c>
      <c r="B970" s="138"/>
      <c r="C970" s="138"/>
      <c r="D970" s="127">
        <f t="shared" si="14"/>
        <v>0</v>
      </c>
      <c r="E970" s="138"/>
    </row>
    <row r="971" spans="1:5" ht="18.75" customHeight="1">
      <c r="A971" s="154" t="s">
        <v>1197</v>
      </c>
      <c r="B971" s="127">
        <f>SUM(B972:B975)</f>
        <v>0</v>
      </c>
      <c r="C971" s="127">
        <f>SUM(C972:C975)</f>
        <v>0</v>
      </c>
      <c r="D971" s="127">
        <f t="shared" si="14"/>
        <v>0</v>
      </c>
      <c r="E971" s="138"/>
    </row>
    <row r="972" spans="1:5" ht="18.75" customHeight="1">
      <c r="A972" s="155" t="s">
        <v>1198</v>
      </c>
      <c r="B972" s="138"/>
      <c r="C972" s="138"/>
      <c r="D972" s="127">
        <f t="shared" si="14"/>
        <v>0</v>
      </c>
      <c r="E972" s="138"/>
    </row>
    <row r="973" spans="1:5" ht="18.75" customHeight="1">
      <c r="A973" s="155" t="s">
        <v>1199</v>
      </c>
      <c r="B973" s="138"/>
      <c r="C973" s="138"/>
      <c r="D973" s="127">
        <f t="shared" si="14"/>
        <v>0</v>
      </c>
      <c r="E973" s="138"/>
    </row>
    <row r="974" spans="1:5" ht="18.75" customHeight="1">
      <c r="A974" s="155" t="s">
        <v>1200</v>
      </c>
      <c r="B974" s="138"/>
      <c r="C974" s="138"/>
      <c r="D974" s="127">
        <f t="shared" si="14"/>
        <v>0</v>
      </c>
      <c r="E974" s="138"/>
    </row>
    <row r="975" spans="1:5" ht="18.75" customHeight="1">
      <c r="A975" s="155" t="s">
        <v>1201</v>
      </c>
      <c r="B975" s="138"/>
      <c r="C975" s="138"/>
      <c r="D975" s="127">
        <f t="shared" si="14"/>
        <v>0</v>
      </c>
      <c r="E975" s="138"/>
    </row>
    <row r="976" spans="1:5" ht="18.75" customHeight="1">
      <c r="A976" s="154" t="s">
        <v>147</v>
      </c>
      <c r="B976" s="127">
        <f>SUM(B977:B978)</f>
        <v>124</v>
      </c>
      <c r="C976" s="127">
        <f>SUM(C977:C978)</f>
        <v>220</v>
      </c>
      <c r="D976" s="127">
        <f t="shared" si="14"/>
        <v>177.42</v>
      </c>
      <c r="E976" s="138"/>
    </row>
    <row r="977" spans="1:5" ht="18.75" customHeight="1">
      <c r="A977" s="155" t="s">
        <v>1202</v>
      </c>
      <c r="B977" s="335">
        <v>119</v>
      </c>
      <c r="C977" s="138">
        <v>220</v>
      </c>
      <c r="D977" s="127">
        <f t="shared" si="14"/>
        <v>184.87</v>
      </c>
      <c r="E977" s="138"/>
    </row>
    <row r="978" spans="1:5" ht="18.75" customHeight="1">
      <c r="A978" s="155" t="s">
        <v>1203</v>
      </c>
      <c r="B978" s="335">
        <v>5</v>
      </c>
      <c r="C978" s="138"/>
      <c r="D978" s="127">
        <f t="shared" si="14"/>
        <v>0</v>
      </c>
      <c r="E978" s="138"/>
    </row>
    <row r="979" spans="1:5" ht="18.75" customHeight="1">
      <c r="A979" s="154" t="s">
        <v>1776</v>
      </c>
      <c r="B979" s="127">
        <f>B980+B990+B1006+B1011+B1025+B1032+B1039</f>
        <v>2567</v>
      </c>
      <c r="C979" s="127">
        <f>C980+C990+C1006+C1011+C1025+C1032+C1039</f>
        <v>6457</v>
      </c>
      <c r="D979" s="127">
        <f t="shared" ref="D979:D1042" si="15">ROUND(IF(B979=0,0,C979/B979*100),2)</f>
        <v>251.54</v>
      </c>
      <c r="E979" s="138"/>
    </row>
    <row r="980" spans="1:5" ht="18.75" customHeight="1">
      <c r="A980" s="154" t="s">
        <v>1204</v>
      </c>
      <c r="B980" s="127">
        <f>SUM(B981:B989)</f>
        <v>98</v>
      </c>
      <c r="C980" s="127">
        <f>SUM(C981:C989)</f>
        <v>0</v>
      </c>
      <c r="D980" s="127">
        <f t="shared" si="15"/>
        <v>0</v>
      </c>
      <c r="E980" s="138"/>
    </row>
    <row r="981" spans="1:5" ht="18.75" customHeight="1">
      <c r="A981" s="155" t="s">
        <v>1075</v>
      </c>
      <c r="B981" s="138">
        <v>98</v>
      </c>
      <c r="C981" s="138"/>
      <c r="D981" s="127">
        <f t="shared" si="15"/>
        <v>0</v>
      </c>
      <c r="E981" s="138"/>
    </row>
    <row r="982" spans="1:5" ht="18.75" customHeight="1">
      <c r="A982" s="155" t="s">
        <v>1076</v>
      </c>
      <c r="B982" s="138"/>
      <c r="C982" s="138"/>
      <c r="D982" s="127">
        <f t="shared" si="15"/>
        <v>0</v>
      </c>
      <c r="E982" s="138"/>
    </row>
    <row r="983" spans="1:5" ht="18.75" customHeight="1">
      <c r="A983" s="155" t="s">
        <v>1077</v>
      </c>
      <c r="B983" s="138"/>
      <c r="C983" s="138"/>
      <c r="D983" s="127">
        <f t="shared" si="15"/>
        <v>0</v>
      </c>
      <c r="E983" s="138"/>
    </row>
    <row r="984" spans="1:5" ht="18.75" customHeight="1">
      <c r="A984" s="155" t="s">
        <v>1205</v>
      </c>
      <c r="B984" s="138"/>
      <c r="C984" s="138"/>
      <c r="D984" s="127">
        <f t="shared" si="15"/>
        <v>0</v>
      </c>
      <c r="E984" s="138"/>
    </row>
    <row r="985" spans="1:5" ht="18.75" customHeight="1">
      <c r="A985" s="155" t="s">
        <v>1206</v>
      </c>
      <c r="B985" s="138"/>
      <c r="C985" s="138"/>
      <c r="D985" s="127">
        <f t="shared" si="15"/>
        <v>0</v>
      </c>
      <c r="E985" s="138"/>
    </row>
    <row r="986" spans="1:5" ht="18.75" customHeight="1">
      <c r="A986" s="155" t="s">
        <v>1207</v>
      </c>
      <c r="B986" s="138"/>
      <c r="C986" s="138"/>
      <c r="D986" s="127">
        <f t="shared" si="15"/>
        <v>0</v>
      </c>
      <c r="E986" s="138"/>
    </row>
    <row r="987" spans="1:5" ht="18.75" customHeight="1">
      <c r="A987" s="155" t="s">
        <v>1208</v>
      </c>
      <c r="B987" s="138"/>
      <c r="C987" s="138"/>
      <c r="D987" s="127">
        <f t="shared" si="15"/>
        <v>0</v>
      </c>
      <c r="E987" s="138"/>
    </row>
    <row r="988" spans="1:5" ht="18.75" customHeight="1">
      <c r="A988" s="155" t="s">
        <v>1209</v>
      </c>
      <c r="B988" s="138"/>
      <c r="C988" s="138"/>
      <c r="D988" s="127">
        <f t="shared" si="15"/>
        <v>0</v>
      </c>
      <c r="E988" s="138"/>
    </row>
    <row r="989" spans="1:5" ht="18.75" customHeight="1">
      <c r="A989" s="155" t="s">
        <v>1210</v>
      </c>
      <c r="B989" s="138"/>
      <c r="C989" s="138"/>
      <c r="D989" s="127">
        <f t="shared" si="15"/>
        <v>0</v>
      </c>
      <c r="E989" s="138"/>
    </row>
    <row r="990" spans="1:5" ht="18.75" customHeight="1">
      <c r="A990" s="154" t="s">
        <v>1211</v>
      </c>
      <c r="B990" s="127">
        <f>SUM(B991:B1005)</f>
        <v>0</v>
      </c>
      <c r="C990" s="127">
        <f>SUM(C991:C1005)</f>
        <v>0</v>
      </c>
      <c r="D990" s="127">
        <f t="shared" si="15"/>
        <v>0</v>
      </c>
      <c r="E990" s="138"/>
    </row>
    <row r="991" spans="1:5" ht="18.75" customHeight="1">
      <c r="A991" s="155" t="s">
        <v>1075</v>
      </c>
      <c r="B991" s="138"/>
      <c r="C991" s="138"/>
      <c r="D991" s="127">
        <f t="shared" si="15"/>
        <v>0</v>
      </c>
      <c r="E991" s="138"/>
    </row>
    <row r="992" spans="1:5" ht="18.75" customHeight="1">
      <c r="A992" s="155" t="s">
        <v>1076</v>
      </c>
      <c r="B992" s="138"/>
      <c r="C992" s="138"/>
      <c r="D992" s="127">
        <f t="shared" si="15"/>
        <v>0</v>
      </c>
      <c r="E992" s="138"/>
    </row>
    <row r="993" spans="1:5" ht="18.75" customHeight="1">
      <c r="A993" s="155" t="s">
        <v>1077</v>
      </c>
      <c r="B993" s="138"/>
      <c r="C993" s="138"/>
      <c r="D993" s="127">
        <f t="shared" si="15"/>
        <v>0</v>
      </c>
      <c r="E993" s="138"/>
    </row>
    <row r="994" spans="1:5" ht="18.75" customHeight="1">
      <c r="A994" s="155" t="s">
        <v>1212</v>
      </c>
      <c r="B994" s="138"/>
      <c r="C994" s="138"/>
      <c r="D994" s="127">
        <f t="shared" si="15"/>
        <v>0</v>
      </c>
      <c r="E994" s="138"/>
    </row>
    <row r="995" spans="1:5" ht="18.75" customHeight="1">
      <c r="A995" s="155" t="s">
        <v>1213</v>
      </c>
      <c r="B995" s="138"/>
      <c r="C995" s="138"/>
      <c r="D995" s="127">
        <f t="shared" si="15"/>
        <v>0</v>
      </c>
      <c r="E995" s="138"/>
    </row>
    <row r="996" spans="1:5" ht="18.75" customHeight="1">
      <c r="A996" s="155" t="s">
        <v>1214</v>
      </c>
      <c r="B996" s="138"/>
      <c r="C996" s="138"/>
      <c r="D996" s="127">
        <f t="shared" si="15"/>
        <v>0</v>
      </c>
      <c r="E996" s="138"/>
    </row>
    <row r="997" spans="1:5" ht="18.75" customHeight="1">
      <c r="A997" s="155" t="s">
        <v>1215</v>
      </c>
      <c r="B997" s="138"/>
      <c r="C997" s="138"/>
      <c r="D997" s="127">
        <f t="shared" si="15"/>
        <v>0</v>
      </c>
      <c r="E997" s="138"/>
    </row>
    <row r="998" spans="1:5" ht="18.75" customHeight="1">
      <c r="A998" s="155" t="s">
        <v>1216</v>
      </c>
      <c r="B998" s="138"/>
      <c r="C998" s="138"/>
      <c r="D998" s="127">
        <f t="shared" si="15"/>
        <v>0</v>
      </c>
      <c r="E998" s="138"/>
    </row>
    <row r="999" spans="1:5" ht="18.75" customHeight="1">
      <c r="A999" s="155" t="s">
        <v>1217</v>
      </c>
      <c r="B999" s="138"/>
      <c r="C999" s="138"/>
      <c r="D999" s="127">
        <f t="shared" si="15"/>
        <v>0</v>
      </c>
      <c r="E999" s="138"/>
    </row>
    <row r="1000" spans="1:5" ht="18.75" customHeight="1">
      <c r="A1000" s="155" t="s">
        <v>1218</v>
      </c>
      <c r="B1000" s="138"/>
      <c r="C1000" s="138"/>
      <c r="D1000" s="127">
        <f t="shared" si="15"/>
        <v>0</v>
      </c>
      <c r="E1000" s="138"/>
    </row>
    <row r="1001" spans="1:5" ht="18.75" customHeight="1">
      <c r="A1001" s="155" t="s">
        <v>1219</v>
      </c>
      <c r="B1001" s="138"/>
      <c r="C1001" s="138"/>
      <c r="D1001" s="127">
        <f t="shared" si="15"/>
        <v>0</v>
      </c>
      <c r="E1001" s="138"/>
    </row>
    <row r="1002" spans="1:5" ht="18.75" customHeight="1">
      <c r="A1002" s="155" t="s">
        <v>1220</v>
      </c>
      <c r="B1002" s="138"/>
      <c r="C1002" s="138"/>
      <c r="D1002" s="127">
        <f t="shared" si="15"/>
        <v>0</v>
      </c>
      <c r="E1002" s="138"/>
    </row>
    <row r="1003" spans="1:5" ht="18.75" customHeight="1">
      <c r="A1003" s="155" t="s">
        <v>1221</v>
      </c>
      <c r="B1003" s="138"/>
      <c r="C1003" s="138"/>
      <c r="D1003" s="127">
        <f t="shared" si="15"/>
        <v>0</v>
      </c>
      <c r="E1003" s="138"/>
    </row>
    <row r="1004" spans="1:5" ht="18.75" customHeight="1">
      <c r="A1004" s="155" t="s">
        <v>1222</v>
      </c>
      <c r="B1004" s="138"/>
      <c r="C1004" s="138"/>
      <c r="D1004" s="127">
        <f t="shared" si="15"/>
        <v>0</v>
      </c>
      <c r="E1004" s="138"/>
    </row>
    <row r="1005" spans="1:5" ht="18.75" customHeight="1">
      <c r="A1005" s="155" t="s">
        <v>1223</v>
      </c>
      <c r="B1005" s="138"/>
      <c r="C1005" s="138"/>
      <c r="D1005" s="127">
        <f t="shared" si="15"/>
        <v>0</v>
      </c>
      <c r="E1005" s="138"/>
    </row>
    <row r="1006" spans="1:5" ht="18.75" customHeight="1">
      <c r="A1006" s="154" t="s">
        <v>1224</v>
      </c>
      <c r="B1006" s="127">
        <f>SUM(B1007:B1010)</f>
        <v>0</v>
      </c>
      <c r="C1006" s="127">
        <f>SUM(C1007:C1010)</f>
        <v>0</v>
      </c>
      <c r="D1006" s="127">
        <f t="shared" si="15"/>
        <v>0</v>
      </c>
      <c r="E1006" s="138"/>
    </row>
    <row r="1007" spans="1:5" ht="18.75" customHeight="1">
      <c r="A1007" s="155" t="s">
        <v>1075</v>
      </c>
      <c r="B1007" s="138"/>
      <c r="C1007" s="138"/>
      <c r="D1007" s="127">
        <f t="shared" si="15"/>
        <v>0</v>
      </c>
      <c r="E1007" s="138"/>
    </row>
    <row r="1008" spans="1:5" ht="18.75" customHeight="1">
      <c r="A1008" s="155" t="s">
        <v>1076</v>
      </c>
      <c r="B1008" s="138"/>
      <c r="C1008" s="138"/>
      <c r="D1008" s="127">
        <f t="shared" si="15"/>
        <v>0</v>
      </c>
      <c r="E1008" s="138"/>
    </row>
    <row r="1009" spans="1:5" ht="18.75" customHeight="1">
      <c r="A1009" s="155" t="s">
        <v>1077</v>
      </c>
      <c r="B1009" s="138"/>
      <c r="C1009" s="138"/>
      <c r="D1009" s="127">
        <f t="shared" si="15"/>
        <v>0</v>
      </c>
      <c r="E1009" s="138"/>
    </row>
    <row r="1010" spans="1:5" ht="18.75" customHeight="1">
      <c r="A1010" s="155" t="s">
        <v>1225</v>
      </c>
      <c r="B1010" s="138"/>
      <c r="C1010" s="138"/>
      <c r="D1010" s="127">
        <f t="shared" si="15"/>
        <v>0</v>
      </c>
      <c r="E1010" s="138"/>
    </row>
    <row r="1011" spans="1:5" ht="18.75" customHeight="1">
      <c r="A1011" s="154" t="s">
        <v>1226</v>
      </c>
      <c r="B1011" s="127">
        <f>SUM(B1012:B1024)</f>
        <v>2404</v>
      </c>
      <c r="C1011" s="127">
        <f>SUM(C1012:C1024)</f>
        <v>5401</v>
      </c>
      <c r="D1011" s="127">
        <f t="shared" si="15"/>
        <v>224.67</v>
      </c>
      <c r="E1011" s="138"/>
    </row>
    <row r="1012" spans="1:5" ht="18.75" customHeight="1">
      <c r="A1012" s="155" t="s">
        <v>1075</v>
      </c>
      <c r="B1012" s="138">
        <v>411</v>
      </c>
      <c r="C1012" s="138">
        <v>401</v>
      </c>
      <c r="D1012" s="127">
        <f t="shared" si="15"/>
        <v>97.57</v>
      </c>
      <c r="E1012" s="138"/>
    </row>
    <row r="1013" spans="1:5" ht="18.75" customHeight="1">
      <c r="A1013" s="155" t="s">
        <v>1076</v>
      </c>
      <c r="B1013" s="138"/>
      <c r="C1013" s="138"/>
      <c r="D1013" s="127">
        <f t="shared" si="15"/>
        <v>0</v>
      </c>
      <c r="E1013" s="138"/>
    </row>
    <row r="1014" spans="1:5" ht="18.75" customHeight="1">
      <c r="A1014" s="155" t="s">
        <v>1077</v>
      </c>
      <c r="B1014" s="138"/>
      <c r="C1014" s="138"/>
      <c r="D1014" s="127">
        <f t="shared" si="15"/>
        <v>0</v>
      </c>
      <c r="E1014" s="138"/>
    </row>
    <row r="1015" spans="1:5" ht="18.75" customHeight="1">
      <c r="A1015" s="155" t="s">
        <v>1227</v>
      </c>
      <c r="B1015" s="138"/>
      <c r="C1015" s="138"/>
      <c r="D1015" s="127">
        <f t="shared" si="15"/>
        <v>0</v>
      </c>
      <c r="E1015" s="138"/>
    </row>
    <row r="1016" spans="1:5" ht="18.75" customHeight="1">
      <c r="A1016" s="155" t="s">
        <v>1228</v>
      </c>
      <c r="B1016" s="138"/>
      <c r="C1016" s="138"/>
      <c r="D1016" s="127">
        <f t="shared" si="15"/>
        <v>0</v>
      </c>
      <c r="E1016" s="138"/>
    </row>
    <row r="1017" spans="1:5" ht="18.75" customHeight="1">
      <c r="A1017" s="155" t="s">
        <v>1229</v>
      </c>
      <c r="B1017" s="138"/>
      <c r="C1017" s="138"/>
      <c r="D1017" s="127">
        <f t="shared" si="15"/>
        <v>0</v>
      </c>
      <c r="E1017" s="138"/>
    </row>
    <row r="1018" spans="1:5" ht="18.75" customHeight="1">
      <c r="A1018" s="155" t="s">
        <v>1230</v>
      </c>
      <c r="B1018" s="138"/>
      <c r="C1018" s="138"/>
      <c r="D1018" s="127">
        <f t="shared" si="15"/>
        <v>0</v>
      </c>
      <c r="E1018" s="138"/>
    </row>
    <row r="1019" spans="1:5" ht="18.75" customHeight="1">
      <c r="A1019" s="155" t="s">
        <v>1231</v>
      </c>
      <c r="B1019" s="138"/>
      <c r="C1019" s="138"/>
      <c r="D1019" s="127">
        <f t="shared" si="15"/>
        <v>0</v>
      </c>
      <c r="E1019" s="138"/>
    </row>
    <row r="1020" spans="1:5" ht="18.75" customHeight="1">
      <c r="A1020" s="155" t="s">
        <v>1232</v>
      </c>
      <c r="B1020" s="138">
        <v>364</v>
      </c>
      <c r="C1020" s="138"/>
      <c r="D1020" s="127">
        <f t="shared" si="15"/>
        <v>0</v>
      </c>
      <c r="E1020" s="138"/>
    </row>
    <row r="1021" spans="1:5" ht="18.75" customHeight="1">
      <c r="A1021" s="155" t="s">
        <v>1233</v>
      </c>
      <c r="B1021" s="138"/>
      <c r="C1021" s="138"/>
      <c r="D1021" s="127">
        <f t="shared" si="15"/>
        <v>0</v>
      </c>
      <c r="E1021" s="138"/>
    </row>
    <row r="1022" spans="1:5" ht="18.75" customHeight="1">
      <c r="A1022" s="155" t="s">
        <v>1180</v>
      </c>
      <c r="B1022" s="138"/>
      <c r="C1022" s="138"/>
      <c r="D1022" s="127">
        <f t="shared" si="15"/>
        <v>0</v>
      </c>
      <c r="E1022" s="138"/>
    </row>
    <row r="1023" spans="1:5" ht="18.75" customHeight="1">
      <c r="A1023" s="155" t="s">
        <v>1234</v>
      </c>
      <c r="B1023" s="138"/>
      <c r="C1023" s="138"/>
      <c r="D1023" s="127">
        <f t="shared" si="15"/>
        <v>0</v>
      </c>
      <c r="E1023" s="138"/>
    </row>
    <row r="1024" spans="1:5" ht="18.75" customHeight="1">
      <c r="A1024" s="155" t="s">
        <v>1235</v>
      </c>
      <c r="B1024" s="138">
        <v>1629</v>
      </c>
      <c r="C1024" s="138">
        <v>5000</v>
      </c>
      <c r="D1024" s="127">
        <f t="shared" si="15"/>
        <v>306.94</v>
      </c>
      <c r="E1024" s="138"/>
    </row>
    <row r="1025" spans="1:5" ht="18.75" customHeight="1">
      <c r="A1025" s="154" t="s">
        <v>1236</v>
      </c>
      <c r="B1025" s="127">
        <f>SUM(B1026:B1031)</f>
        <v>0</v>
      </c>
      <c r="C1025" s="127">
        <f>SUM(C1026:C1031)</f>
        <v>0</v>
      </c>
      <c r="D1025" s="127">
        <f t="shared" si="15"/>
        <v>0</v>
      </c>
      <c r="E1025" s="138"/>
    </row>
    <row r="1026" spans="1:5" ht="18.75" customHeight="1">
      <c r="A1026" s="155" t="s">
        <v>1075</v>
      </c>
      <c r="B1026" s="138"/>
      <c r="C1026" s="138"/>
      <c r="D1026" s="127">
        <f t="shared" si="15"/>
        <v>0</v>
      </c>
      <c r="E1026" s="138"/>
    </row>
    <row r="1027" spans="1:5" ht="18.75" customHeight="1">
      <c r="A1027" s="155" t="s">
        <v>1076</v>
      </c>
      <c r="B1027" s="138"/>
      <c r="C1027" s="138"/>
      <c r="D1027" s="127">
        <f t="shared" si="15"/>
        <v>0</v>
      </c>
      <c r="E1027" s="138"/>
    </row>
    <row r="1028" spans="1:5" ht="18.75" customHeight="1">
      <c r="A1028" s="155" t="s">
        <v>1077</v>
      </c>
      <c r="B1028" s="138"/>
      <c r="C1028" s="138"/>
      <c r="D1028" s="127">
        <f t="shared" si="15"/>
        <v>0</v>
      </c>
      <c r="E1028" s="138"/>
    </row>
    <row r="1029" spans="1:5" ht="18.75" customHeight="1">
      <c r="A1029" s="155" t="s">
        <v>1237</v>
      </c>
      <c r="B1029" s="138"/>
      <c r="C1029" s="138"/>
      <c r="D1029" s="127">
        <f t="shared" si="15"/>
        <v>0</v>
      </c>
      <c r="E1029" s="138"/>
    </row>
    <row r="1030" spans="1:5" ht="18.75" customHeight="1">
      <c r="A1030" s="155" t="s">
        <v>1777</v>
      </c>
      <c r="B1030" s="138"/>
      <c r="C1030" s="138"/>
      <c r="D1030" s="127">
        <f t="shared" si="15"/>
        <v>0</v>
      </c>
      <c r="E1030" s="138"/>
    </row>
    <row r="1031" spans="1:5" ht="18.75" customHeight="1">
      <c r="A1031" s="155" t="s">
        <v>1238</v>
      </c>
      <c r="B1031" s="138"/>
      <c r="C1031" s="138"/>
      <c r="D1031" s="127">
        <f t="shared" si="15"/>
        <v>0</v>
      </c>
      <c r="E1031" s="138"/>
    </row>
    <row r="1032" spans="1:5" ht="18.75" customHeight="1">
      <c r="A1032" s="154" t="s">
        <v>1239</v>
      </c>
      <c r="B1032" s="127">
        <f>SUM(B1033:B1038)</f>
        <v>65</v>
      </c>
      <c r="C1032" s="127">
        <f>SUM(C1033:C1038)</f>
        <v>1056</v>
      </c>
      <c r="D1032" s="127">
        <f t="shared" si="15"/>
        <v>1624.62</v>
      </c>
      <c r="E1032" s="138"/>
    </row>
    <row r="1033" spans="1:5" ht="18.75" customHeight="1">
      <c r="A1033" s="155" t="s">
        <v>1075</v>
      </c>
      <c r="B1033" s="138">
        <v>55</v>
      </c>
      <c r="C1033" s="138">
        <v>56</v>
      </c>
      <c r="D1033" s="127">
        <f t="shared" si="15"/>
        <v>101.82</v>
      </c>
      <c r="E1033" s="138"/>
    </row>
    <row r="1034" spans="1:5" ht="18.75" customHeight="1">
      <c r="A1034" s="155" t="s">
        <v>1076</v>
      </c>
      <c r="B1034" s="138"/>
      <c r="C1034" s="138"/>
      <c r="D1034" s="127">
        <f t="shared" si="15"/>
        <v>0</v>
      </c>
      <c r="E1034" s="138"/>
    </row>
    <row r="1035" spans="1:5" ht="18.75" customHeight="1">
      <c r="A1035" s="155" t="s">
        <v>1077</v>
      </c>
      <c r="B1035" s="138"/>
      <c r="C1035" s="138"/>
      <c r="D1035" s="127">
        <f t="shared" si="15"/>
        <v>0</v>
      </c>
      <c r="E1035" s="138"/>
    </row>
    <row r="1036" spans="1:5" ht="18.75" customHeight="1">
      <c r="A1036" s="155" t="s">
        <v>1240</v>
      </c>
      <c r="B1036" s="138"/>
      <c r="C1036" s="138"/>
      <c r="D1036" s="127">
        <f t="shared" si="15"/>
        <v>0</v>
      </c>
      <c r="E1036" s="138"/>
    </row>
    <row r="1037" spans="1:5" ht="18.75" customHeight="1">
      <c r="A1037" s="155" t="s">
        <v>1241</v>
      </c>
      <c r="B1037" s="138"/>
      <c r="C1037" s="138">
        <v>1000</v>
      </c>
      <c r="D1037" s="127">
        <f t="shared" si="15"/>
        <v>0</v>
      </c>
      <c r="E1037" s="138"/>
    </row>
    <row r="1038" spans="1:5" ht="18.75" customHeight="1">
      <c r="A1038" s="155" t="s">
        <v>1242</v>
      </c>
      <c r="B1038" s="138">
        <v>10</v>
      </c>
      <c r="C1038" s="138"/>
      <c r="D1038" s="127">
        <f t="shared" si="15"/>
        <v>0</v>
      </c>
      <c r="E1038" s="138"/>
    </row>
    <row r="1039" spans="1:5" ht="18.75" customHeight="1">
      <c r="A1039" s="154" t="s">
        <v>1778</v>
      </c>
      <c r="B1039" s="127">
        <f>SUM(B1040:B1044)</f>
        <v>0</v>
      </c>
      <c r="C1039" s="127">
        <f>SUM(C1040:C1044)</f>
        <v>0</v>
      </c>
      <c r="D1039" s="127">
        <f t="shared" si="15"/>
        <v>0</v>
      </c>
      <c r="E1039" s="138"/>
    </row>
    <row r="1040" spans="1:5" ht="18.75" customHeight="1">
      <c r="A1040" s="155" t="s">
        <v>1243</v>
      </c>
      <c r="B1040" s="138"/>
      <c r="C1040" s="138"/>
      <c r="D1040" s="127">
        <f t="shared" si="15"/>
        <v>0</v>
      </c>
      <c r="E1040" s="138"/>
    </row>
    <row r="1041" spans="1:5" ht="18.75" customHeight="1">
      <c r="A1041" s="155" t="s">
        <v>1244</v>
      </c>
      <c r="B1041" s="138"/>
      <c r="C1041" s="138"/>
      <c r="D1041" s="127">
        <f t="shared" si="15"/>
        <v>0</v>
      </c>
      <c r="E1041" s="138"/>
    </row>
    <row r="1042" spans="1:5" ht="18.75" customHeight="1">
      <c r="A1042" s="155" t="s">
        <v>1245</v>
      </c>
      <c r="B1042" s="138"/>
      <c r="C1042" s="138"/>
      <c r="D1042" s="127">
        <f t="shared" si="15"/>
        <v>0</v>
      </c>
      <c r="E1042" s="138"/>
    </row>
    <row r="1043" spans="1:5" ht="18.75" customHeight="1">
      <c r="A1043" s="155" t="s">
        <v>1246</v>
      </c>
      <c r="B1043" s="138"/>
      <c r="C1043" s="138"/>
      <c r="D1043" s="127">
        <f t="shared" ref="D1043:D1105" si="16">ROUND(IF(B1043=0,0,C1043/B1043*100),2)</f>
        <v>0</v>
      </c>
      <c r="E1043" s="138"/>
    </row>
    <row r="1044" spans="1:5" ht="18.75" customHeight="1">
      <c r="A1044" s="155" t="s">
        <v>1779</v>
      </c>
      <c r="B1044" s="138"/>
      <c r="C1044" s="138"/>
      <c r="D1044" s="127">
        <f t="shared" si="16"/>
        <v>0</v>
      </c>
      <c r="E1044" s="138"/>
    </row>
    <row r="1045" spans="1:5" ht="18.75" customHeight="1">
      <c r="A1045" s="154" t="s">
        <v>149</v>
      </c>
      <c r="B1045" s="127">
        <f>B1046+B1056+B1062</f>
        <v>746</v>
      </c>
      <c r="C1045" s="127">
        <f>C1046+C1056+C1062</f>
        <v>635</v>
      </c>
      <c r="D1045" s="127">
        <f t="shared" si="16"/>
        <v>85.12</v>
      </c>
      <c r="E1045" s="138"/>
    </row>
    <row r="1046" spans="1:5" ht="18.75" customHeight="1">
      <c r="A1046" s="154" t="s">
        <v>1247</v>
      </c>
      <c r="B1046" s="127">
        <f>SUM(B1047:B1055)</f>
        <v>698</v>
      </c>
      <c r="C1046" s="127">
        <f>SUM(C1047:C1055)</f>
        <v>635</v>
      </c>
      <c r="D1046" s="127">
        <f t="shared" si="16"/>
        <v>90.97</v>
      </c>
      <c r="E1046" s="138"/>
    </row>
    <row r="1047" spans="1:5" ht="18.75" customHeight="1">
      <c r="A1047" s="155" t="s">
        <v>1075</v>
      </c>
      <c r="B1047" s="138">
        <v>316</v>
      </c>
      <c r="C1047" s="138">
        <v>320</v>
      </c>
      <c r="D1047" s="127">
        <f t="shared" si="16"/>
        <v>101.27</v>
      </c>
      <c r="E1047" s="138"/>
    </row>
    <row r="1048" spans="1:5" ht="18.75" customHeight="1">
      <c r="A1048" s="155" t="s">
        <v>1076</v>
      </c>
      <c r="B1048" s="138"/>
      <c r="C1048" s="138"/>
      <c r="D1048" s="127">
        <f t="shared" si="16"/>
        <v>0</v>
      </c>
      <c r="E1048" s="138"/>
    </row>
    <row r="1049" spans="1:5" ht="18.75" customHeight="1">
      <c r="A1049" s="155" t="s">
        <v>1077</v>
      </c>
      <c r="B1049" s="138"/>
      <c r="C1049" s="138"/>
      <c r="D1049" s="127">
        <f t="shared" si="16"/>
        <v>0</v>
      </c>
      <c r="E1049" s="138"/>
    </row>
    <row r="1050" spans="1:5" ht="18.75" customHeight="1">
      <c r="A1050" s="155" t="s">
        <v>1248</v>
      </c>
      <c r="B1050" s="138"/>
      <c r="C1050" s="138"/>
      <c r="D1050" s="127">
        <f t="shared" si="16"/>
        <v>0</v>
      </c>
      <c r="E1050" s="138"/>
    </row>
    <row r="1051" spans="1:5" ht="18.75" customHeight="1">
      <c r="A1051" s="155" t="s">
        <v>1249</v>
      </c>
      <c r="B1051" s="138"/>
      <c r="C1051" s="138"/>
      <c r="D1051" s="127">
        <f t="shared" si="16"/>
        <v>0</v>
      </c>
      <c r="E1051" s="138"/>
    </row>
    <row r="1052" spans="1:5" ht="18.75" customHeight="1">
      <c r="A1052" s="155" t="s">
        <v>1250</v>
      </c>
      <c r="B1052" s="138"/>
      <c r="C1052" s="138"/>
      <c r="D1052" s="127">
        <f t="shared" si="16"/>
        <v>0</v>
      </c>
      <c r="E1052" s="138"/>
    </row>
    <row r="1053" spans="1:5" ht="18.75" customHeight="1">
      <c r="A1053" s="155" t="s">
        <v>1251</v>
      </c>
      <c r="B1053" s="138"/>
      <c r="C1053" s="138"/>
      <c r="D1053" s="127">
        <f t="shared" si="16"/>
        <v>0</v>
      </c>
      <c r="E1053" s="138"/>
    </row>
    <row r="1054" spans="1:5" ht="18.75" customHeight="1">
      <c r="A1054" s="155" t="s">
        <v>1089</v>
      </c>
      <c r="B1054" s="138">
        <v>331</v>
      </c>
      <c r="C1054" s="138">
        <v>305</v>
      </c>
      <c r="D1054" s="127">
        <f t="shared" si="16"/>
        <v>92.15</v>
      </c>
      <c r="E1054" s="138"/>
    </row>
    <row r="1055" spans="1:5" ht="18.75" customHeight="1">
      <c r="A1055" s="155" t="s">
        <v>1252</v>
      </c>
      <c r="B1055" s="138">
        <v>51</v>
      </c>
      <c r="C1055" s="138">
        <v>10</v>
      </c>
      <c r="D1055" s="127">
        <f t="shared" si="16"/>
        <v>19.61</v>
      </c>
      <c r="E1055" s="138"/>
    </row>
    <row r="1056" spans="1:5" ht="18.75" customHeight="1">
      <c r="A1056" s="154" t="s">
        <v>1253</v>
      </c>
      <c r="B1056" s="127">
        <f>SUM(B1057:B1061)</f>
        <v>26</v>
      </c>
      <c r="C1056" s="127">
        <f>SUM(C1057:C1061)</f>
        <v>0</v>
      </c>
      <c r="D1056" s="127">
        <f t="shared" si="16"/>
        <v>0</v>
      </c>
      <c r="E1056" s="138"/>
    </row>
    <row r="1057" spans="1:5" ht="18.75" customHeight="1">
      <c r="A1057" s="155" t="s">
        <v>1075</v>
      </c>
      <c r="B1057" s="138"/>
      <c r="C1057" s="138"/>
      <c r="D1057" s="127">
        <f t="shared" si="16"/>
        <v>0</v>
      </c>
      <c r="E1057" s="138"/>
    </row>
    <row r="1058" spans="1:5" ht="18.75" customHeight="1">
      <c r="A1058" s="155" t="s">
        <v>1076</v>
      </c>
      <c r="B1058" s="138"/>
      <c r="C1058" s="138"/>
      <c r="D1058" s="127">
        <f t="shared" si="16"/>
        <v>0</v>
      </c>
      <c r="E1058" s="138"/>
    </row>
    <row r="1059" spans="1:5" ht="18.75" customHeight="1">
      <c r="A1059" s="155" t="s">
        <v>1077</v>
      </c>
      <c r="B1059" s="138"/>
      <c r="C1059" s="138"/>
      <c r="D1059" s="127">
        <f t="shared" si="16"/>
        <v>0</v>
      </c>
      <c r="E1059" s="138"/>
    </row>
    <row r="1060" spans="1:5" ht="18.75" customHeight="1">
      <c r="A1060" s="155" t="s">
        <v>1254</v>
      </c>
      <c r="B1060" s="138"/>
      <c r="C1060" s="138"/>
      <c r="D1060" s="127">
        <f t="shared" si="16"/>
        <v>0</v>
      </c>
      <c r="E1060" s="138"/>
    </row>
    <row r="1061" spans="1:5" ht="18.75" customHeight="1">
      <c r="A1061" s="155" t="s">
        <v>1255</v>
      </c>
      <c r="B1061" s="138">
        <v>26</v>
      </c>
      <c r="C1061" s="138"/>
      <c r="D1061" s="127">
        <f t="shared" si="16"/>
        <v>0</v>
      </c>
      <c r="E1061" s="138"/>
    </row>
    <row r="1062" spans="1:5" ht="18.75" customHeight="1">
      <c r="A1062" s="154" t="s">
        <v>1256</v>
      </c>
      <c r="B1062" s="127">
        <f>SUM(B1063:B1064)</f>
        <v>22</v>
      </c>
      <c r="C1062" s="127">
        <f>SUM(C1063:C1064)</f>
        <v>0</v>
      </c>
      <c r="D1062" s="127">
        <f t="shared" si="16"/>
        <v>0</v>
      </c>
      <c r="E1062" s="138"/>
    </row>
    <row r="1063" spans="1:5" ht="18.75" customHeight="1">
      <c r="A1063" s="155" t="s">
        <v>1257</v>
      </c>
      <c r="B1063" s="138"/>
      <c r="C1063" s="138"/>
      <c r="D1063" s="127">
        <f t="shared" si="16"/>
        <v>0</v>
      </c>
      <c r="E1063" s="138"/>
    </row>
    <row r="1064" spans="1:5" ht="18.75" customHeight="1">
      <c r="A1064" s="155" t="s">
        <v>1780</v>
      </c>
      <c r="B1064" s="138">
        <v>22</v>
      </c>
      <c r="C1064" s="138"/>
      <c r="D1064" s="127">
        <f t="shared" si="16"/>
        <v>0</v>
      </c>
      <c r="E1064" s="138"/>
    </row>
    <row r="1065" spans="1:5" ht="18.75" customHeight="1">
      <c r="A1065" s="154" t="s">
        <v>150</v>
      </c>
      <c r="B1065" s="127">
        <f>B1066+B1073+B1079</f>
        <v>43</v>
      </c>
      <c r="C1065" s="127">
        <f>C1066+C1073+C1079</f>
        <v>5</v>
      </c>
      <c r="D1065" s="127">
        <f t="shared" si="16"/>
        <v>11.63</v>
      </c>
      <c r="E1065" s="138"/>
    </row>
    <row r="1066" spans="1:5" ht="18.75" customHeight="1">
      <c r="A1066" s="154" t="s">
        <v>1258</v>
      </c>
      <c r="B1066" s="127">
        <f>SUM(B1067:B1072)</f>
        <v>0</v>
      </c>
      <c r="C1066" s="127">
        <f>SUM(C1067:C1072)</f>
        <v>0</v>
      </c>
      <c r="D1066" s="127">
        <f t="shared" si="16"/>
        <v>0</v>
      </c>
      <c r="E1066" s="138"/>
    </row>
    <row r="1067" spans="1:5" ht="18.75" customHeight="1">
      <c r="A1067" s="155" t="s">
        <v>1075</v>
      </c>
      <c r="B1067" s="138"/>
      <c r="C1067" s="138"/>
      <c r="D1067" s="127">
        <f t="shared" si="16"/>
        <v>0</v>
      </c>
      <c r="E1067" s="138"/>
    </row>
    <row r="1068" spans="1:5" ht="18.75" customHeight="1">
      <c r="A1068" s="155" t="s">
        <v>1076</v>
      </c>
      <c r="B1068" s="138"/>
      <c r="C1068" s="138"/>
      <c r="D1068" s="127">
        <f t="shared" si="16"/>
        <v>0</v>
      </c>
      <c r="E1068" s="138"/>
    </row>
    <row r="1069" spans="1:5" ht="18.75" customHeight="1">
      <c r="A1069" s="155" t="s">
        <v>1077</v>
      </c>
      <c r="B1069" s="138"/>
      <c r="C1069" s="138"/>
      <c r="D1069" s="127">
        <f t="shared" si="16"/>
        <v>0</v>
      </c>
      <c r="E1069" s="138"/>
    </row>
    <row r="1070" spans="1:5" ht="18.75" customHeight="1">
      <c r="A1070" s="155" t="s">
        <v>1259</v>
      </c>
      <c r="B1070" s="138"/>
      <c r="C1070" s="138"/>
      <c r="D1070" s="127">
        <f t="shared" si="16"/>
        <v>0</v>
      </c>
      <c r="E1070" s="138"/>
    </row>
    <row r="1071" spans="1:5" ht="18.75" customHeight="1">
      <c r="A1071" s="155" t="s">
        <v>1089</v>
      </c>
      <c r="B1071" s="138"/>
      <c r="C1071" s="138"/>
      <c r="D1071" s="127">
        <f t="shared" si="16"/>
        <v>0</v>
      </c>
      <c r="E1071" s="138"/>
    </row>
    <row r="1072" spans="1:5" ht="18.75" customHeight="1">
      <c r="A1072" s="155" t="s">
        <v>1260</v>
      </c>
      <c r="B1072" s="138"/>
      <c r="C1072" s="138"/>
      <c r="D1072" s="127">
        <f t="shared" si="16"/>
        <v>0</v>
      </c>
      <c r="E1072" s="138"/>
    </row>
    <row r="1073" spans="1:5" ht="18.75" customHeight="1">
      <c r="A1073" s="154" t="s">
        <v>1261</v>
      </c>
      <c r="B1073" s="127">
        <f>SUM(B1074:B1078)</f>
        <v>0</v>
      </c>
      <c r="C1073" s="127">
        <f>SUM(C1074:C1078)</f>
        <v>0</v>
      </c>
      <c r="D1073" s="127">
        <f t="shared" si="16"/>
        <v>0</v>
      </c>
      <c r="E1073" s="138"/>
    </row>
    <row r="1074" spans="1:5" ht="18.75" customHeight="1">
      <c r="A1074" s="155" t="s">
        <v>1781</v>
      </c>
      <c r="B1074" s="138"/>
      <c r="C1074" s="138"/>
      <c r="D1074" s="127">
        <f t="shared" si="16"/>
        <v>0</v>
      </c>
      <c r="E1074" s="138"/>
    </row>
    <row r="1075" spans="1:5" ht="18.75" customHeight="1">
      <c r="A1075" s="301" t="s">
        <v>1782</v>
      </c>
      <c r="B1075" s="138"/>
      <c r="C1075" s="138"/>
      <c r="D1075" s="127">
        <f t="shared" si="16"/>
        <v>0</v>
      </c>
      <c r="E1075" s="138"/>
    </row>
    <row r="1076" spans="1:5" ht="18.75" customHeight="1">
      <c r="A1076" s="155" t="s">
        <v>1262</v>
      </c>
      <c r="B1076" s="138"/>
      <c r="C1076" s="138"/>
      <c r="D1076" s="127">
        <f t="shared" si="16"/>
        <v>0</v>
      </c>
      <c r="E1076" s="138"/>
    </row>
    <row r="1077" spans="1:5" ht="18.75" customHeight="1">
      <c r="A1077" s="155" t="s">
        <v>1263</v>
      </c>
      <c r="B1077" s="138"/>
      <c r="C1077" s="138"/>
      <c r="D1077" s="127">
        <f t="shared" si="16"/>
        <v>0</v>
      </c>
      <c r="E1077" s="138"/>
    </row>
    <row r="1078" spans="1:5" ht="18.75" customHeight="1">
      <c r="A1078" s="155" t="s">
        <v>1264</v>
      </c>
      <c r="B1078" s="138"/>
      <c r="C1078" s="138"/>
      <c r="D1078" s="127">
        <f t="shared" si="16"/>
        <v>0</v>
      </c>
      <c r="E1078" s="138"/>
    </row>
    <row r="1079" spans="1:5" ht="18.75" customHeight="1">
      <c r="A1079" s="154" t="s">
        <v>1265</v>
      </c>
      <c r="B1079" s="127">
        <v>43</v>
      </c>
      <c r="C1079" s="127">
        <v>5</v>
      </c>
      <c r="D1079" s="127">
        <f t="shared" si="16"/>
        <v>11.63</v>
      </c>
      <c r="E1079" s="138"/>
    </row>
    <row r="1080" spans="1:5" ht="18.75" customHeight="1">
      <c r="A1080" s="154" t="s">
        <v>151</v>
      </c>
      <c r="B1080" s="127">
        <f>SUM(B1081:B1089)</f>
        <v>0</v>
      </c>
      <c r="C1080" s="127">
        <f>SUM(C1081:C1089)</f>
        <v>0</v>
      </c>
      <c r="D1080" s="127">
        <f t="shared" si="16"/>
        <v>0</v>
      </c>
      <c r="E1080" s="138"/>
    </row>
    <row r="1081" spans="1:5" ht="18.75" customHeight="1">
      <c r="A1081" s="155" t="s">
        <v>152</v>
      </c>
      <c r="B1081" s="138"/>
      <c r="C1081" s="138"/>
      <c r="D1081" s="127">
        <f t="shared" si="16"/>
        <v>0</v>
      </c>
      <c r="E1081" s="138"/>
    </row>
    <row r="1082" spans="1:5" ht="18.75" customHeight="1">
      <c r="A1082" s="155" t="s">
        <v>153</v>
      </c>
      <c r="B1082" s="138"/>
      <c r="C1082" s="138"/>
      <c r="D1082" s="127">
        <f t="shared" si="16"/>
        <v>0</v>
      </c>
      <c r="E1082" s="138"/>
    </row>
    <row r="1083" spans="1:5" ht="18.75" customHeight="1">
      <c r="A1083" s="155" t="s">
        <v>1266</v>
      </c>
      <c r="B1083" s="138"/>
      <c r="C1083" s="138"/>
      <c r="D1083" s="127">
        <f t="shared" si="16"/>
        <v>0</v>
      </c>
      <c r="E1083" s="138"/>
    </row>
    <row r="1084" spans="1:5" ht="18.75" customHeight="1">
      <c r="A1084" s="155" t="s">
        <v>1267</v>
      </c>
      <c r="B1084" s="138"/>
      <c r="C1084" s="138"/>
      <c r="D1084" s="127">
        <f t="shared" si="16"/>
        <v>0</v>
      </c>
      <c r="E1084" s="138"/>
    </row>
    <row r="1085" spans="1:5" ht="18.75" customHeight="1">
      <c r="A1085" s="155" t="s">
        <v>154</v>
      </c>
      <c r="B1085" s="138"/>
      <c r="C1085" s="138"/>
      <c r="D1085" s="127">
        <f t="shared" si="16"/>
        <v>0</v>
      </c>
      <c r="E1085" s="138"/>
    </row>
    <row r="1086" spans="1:5" ht="18.75" customHeight="1">
      <c r="A1086" s="155" t="s">
        <v>1268</v>
      </c>
      <c r="B1086" s="138"/>
      <c r="C1086" s="138"/>
      <c r="D1086" s="127">
        <f t="shared" si="16"/>
        <v>0</v>
      </c>
      <c r="E1086" s="138"/>
    </row>
    <row r="1087" spans="1:5" ht="18.75" customHeight="1">
      <c r="A1087" s="155" t="s">
        <v>155</v>
      </c>
      <c r="B1087" s="138"/>
      <c r="C1087" s="138"/>
      <c r="D1087" s="127">
        <f t="shared" si="16"/>
        <v>0</v>
      </c>
      <c r="E1087" s="138"/>
    </row>
    <row r="1088" spans="1:5" ht="18.75" customHeight="1">
      <c r="A1088" s="155" t="s">
        <v>156</v>
      </c>
      <c r="B1088" s="138"/>
      <c r="C1088" s="138"/>
      <c r="D1088" s="127">
        <f t="shared" si="16"/>
        <v>0</v>
      </c>
      <c r="E1088" s="138"/>
    </row>
    <row r="1089" spans="1:5" ht="18.75" customHeight="1">
      <c r="A1089" s="155" t="s">
        <v>157</v>
      </c>
      <c r="B1089" s="138"/>
      <c r="C1089" s="138"/>
      <c r="D1089" s="127">
        <f t="shared" si="16"/>
        <v>0</v>
      </c>
      <c r="E1089" s="138"/>
    </row>
    <row r="1090" spans="1:5" ht="18.75" customHeight="1">
      <c r="A1090" s="154" t="s">
        <v>1783</v>
      </c>
      <c r="B1090" s="127">
        <f>B1091+B1118+B1133</f>
        <v>1337</v>
      </c>
      <c r="C1090" s="127">
        <f>C1091+C1118+C1133</f>
        <v>1469</v>
      </c>
      <c r="D1090" s="127">
        <f t="shared" si="16"/>
        <v>109.87</v>
      </c>
      <c r="E1090" s="138"/>
    </row>
    <row r="1091" spans="1:5" ht="18.75" customHeight="1">
      <c r="A1091" s="154" t="s">
        <v>1784</v>
      </c>
      <c r="B1091" s="127">
        <f>SUM(B1092:B1117)</f>
        <v>1241</v>
      </c>
      <c r="C1091" s="127">
        <f>SUM(C1092:C1117)</f>
        <v>1415</v>
      </c>
      <c r="D1091" s="127">
        <f t="shared" si="16"/>
        <v>114.02</v>
      </c>
      <c r="E1091" s="138"/>
    </row>
    <row r="1092" spans="1:5" ht="18.75" customHeight="1">
      <c r="A1092" s="155" t="s">
        <v>1075</v>
      </c>
      <c r="B1092" s="138">
        <v>1100</v>
      </c>
      <c r="C1092" s="138">
        <v>1105</v>
      </c>
      <c r="D1092" s="127">
        <f t="shared" si="16"/>
        <v>100.45</v>
      </c>
      <c r="E1092" s="138"/>
    </row>
    <row r="1093" spans="1:5" ht="18.75" customHeight="1">
      <c r="A1093" s="155" t="s">
        <v>1076</v>
      </c>
      <c r="B1093" s="138"/>
      <c r="C1093" s="138"/>
      <c r="D1093" s="127">
        <f t="shared" si="16"/>
        <v>0</v>
      </c>
      <c r="E1093" s="138"/>
    </row>
    <row r="1094" spans="1:5" ht="18.75" customHeight="1">
      <c r="A1094" s="155" t="s">
        <v>1077</v>
      </c>
      <c r="B1094" s="138"/>
      <c r="C1094" s="138"/>
      <c r="D1094" s="127">
        <f t="shared" si="16"/>
        <v>0</v>
      </c>
      <c r="E1094" s="138"/>
    </row>
    <row r="1095" spans="1:5" ht="18.75" customHeight="1">
      <c r="A1095" s="155" t="s">
        <v>1785</v>
      </c>
      <c r="B1095" s="138">
        <v>100</v>
      </c>
      <c r="C1095" s="138"/>
      <c r="D1095" s="127">
        <f t="shared" si="16"/>
        <v>0</v>
      </c>
      <c r="E1095" s="138"/>
    </row>
    <row r="1096" spans="1:5" ht="18.75" customHeight="1">
      <c r="A1096" s="155" t="s">
        <v>1786</v>
      </c>
      <c r="B1096" s="138"/>
      <c r="C1096" s="138">
        <v>310</v>
      </c>
      <c r="D1096" s="127">
        <f t="shared" si="16"/>
        <v>0</v>
      </c>
      <c r="E1096" s="138"/>
    </row>
    <row r="1097" spans="1:5" ht="18.75" customHeight="1">
      <c r="A1097" s="155" t="s">
        <v>1787</v>
      </c>
      <c r="B1097" s="138"/>
      <c r="C1097" s="138"/>
      <c r="D1097" s="127">
        <f t="shared" si="16"/>
        <v>0</v>
      </c>
      <c r="E1097" s="138"/>
    </row>
    <row r="1098" spans="1:5" ht="18.75" customHeight="1">
      <c r="A1098" s="155" t="s">
        <v>1788</v>
      </c>
      <c r="B1098" s="138"/>
      <c r="C1098" s="138"/>
      <c r="D1098" s="127">
        <f t="shared" si="16"/>
        <v>0</v>
      </c>
      <c r="E1098" s="138"/>
    </row>
    <row r="1099" spans="1:5" ht="18.75" customHeight="1">
      <c r="A1099" s="155" t="s">
        <v>1789</v>
      </c>
      <c r="B1099" s="138"/>
      <c r="C1099" s="138"/>
      <c r="D1099" s="127">
        <f t="shared" si="16"/>
        <v>0</v>
      </c>
      <c r="E1099" s="138"/>
    </row>
    <row r="1100" spans="1:5" ht="18.75" customHeight="1">
      <c r="A1100" s="155" t="s">
        <v>1269</v>
      </c>
      <c r="B1100" s="138"/>
      <c r="C1100" s="138"/>
      <c r="D1100" s="127">
        <f t="shared" si="16"/>
        <v>0</v>
      </c>
      <c r="E1100" s="138"/>
    </row>
    <row r="1101" spans="1:5" ht="18.75" customHeight="1">
      <c r="A1101" s="155" t="s">
        <v>1790</v>
      </c>
      <c r="B1101" s="138"/>
      <c r="C1101" s="138"/>
      <c r="D1101" s="127">
        <f>ROUND(IF(B1101=0,0,C1101/B1101*100),2)</f>
        <v>0</v>
      </c>
      <c r="E1101" s="138"/>
    </row>
    <row r="1102" spans="1:5" ht="18.75" customHeight="1">
      <c r="A1102" s="155" t="s">
        <v>1791</v>
      </c>
      <c r="B1102" s="138"/>
      <c r="C1102" s="138"/>
      <c r="D1102" s="127">
        <f t="shared" si="16"/>
        <v>0</v>
      </c>
      <c r="E1102" s="138"/>
    </row>
    <row r="1103" spans="1:5" ht="18.75" customHeight="1">
      <c r="A1103" s="155" t="s">
        <v>1270</v>
      </c>
      <c r="B1103" s="138"/>
      <c r="C1103" s="138"/>
      <c r="D1103" s="127">
        <f t="shared" si="16"/>
        <v>0</v>
      </c>
      <c r="E1103" s="138"/>
    </row>
    <row r="1104" spans="1:5" ht="18.75" customHeight="1">
      <c r="A1104" s="155" t="s">
        <v>1271</v>
      </c>
      <c r="B1104" s="138"/>
      <c r="C1104" s="138"/>
      <c r="D1104" s="127">
        <f t="shared" si="16"/>
        <v>0</v>
      </c>
      <c r="E1104" s="138"/>
    </row>
    <row r="1105" spans="1:5" ht="18.75" customHeight="1">
      <c r="A1105" s="155" t="s">
        <v>1272</v>
      </c>
      <c r="B1105" s="138"/>
      <c r="C1105" s="138"/>
      <c r="D1105" s="127">
        <f t="shared" si="16"/>
        <v>0</v>
      </c>
      <c r="E1105" s="138"/>
    </row>
    <row r="1106" spans="1:5" ht="18.75" customHeight="1">
      <c r="A1106" s="155" t="s">
        <v>1792</v>
      </c>
      <c r="B1106" s="138"/>
      <c r="C1106" s="138"/>
      <c r="D1106" s="127"/>
      <c r="E1106" s="138"/>
    </row>
    <row r="1107" spans="1:5" ht="18.75" customHeight="1">
      <c r="A1107" s="155" t="s">
        <v>1793</v>
      </c>
      <c r="B1107" s="138"/>
      <c r="C1107" s="138"/>
      <c r="D1107" s="127"/>
      <c r="E1107" s="138"/>
    </row>
    <row r="1108" spans="1:5" ht="18.75" customHeight="1">
      <c r="A1108" s="155" t="s">
        <v>1794</v>
      </c>
      <c r="B1108" s="138"/>
      <c r="C1108" s="138"/>
      <c r="D1108" s="127"/>
      <c r="E1108" s="138"/>
    </row>
    <row r="1109" spans="1:5" ht="18.75" customHeight="1">
      <c r="A1109" s="155" t="s">
        <v>1795</v>
      </c>
      <c r="B1109" s="138"/>
      <c r="C1109" s="138"/>
      <c r="D1109" s="127"/>
      <c r="E1109" s="138"/>
    </row>
    <row r="1110" spans="1:5" ht="18.75" customHeight="1">
      <c r="A1110" s="155" t="s">
        <v>1796</v>
      </c>
      <c r="B1110" s="138"/>
      <c r="C1110" s="138"/>
      <c r="D1110" s="127"/>
      <c r="E1110" s="138"/>
    </row>
    <row r="1111" spans="1:5" ht="18.75" customHeight="1">
      <c r="A1111" s="155" t="s">
        <v>1797</v>
      </c>
      <c r="B1111" s="138"/>
      <c r="C1111" s="138"/>
      <c r="D1111" s="127"/>
      <c r="E1111" s="138"/>
    </row>
    <row r="1112" spans="1:5" ht="18.75" customHeight="1">
      <c r="A1112" s="155" t="s">
        <v>1798</v>
      </c>
      <c r="B1112" s="138"/>
      <c r="C1112" s="138"/>
      <c r="D1112" s="127"/>
      <c r="E1112" s="138"/>
    </row>
    <row r="1113" spans="1:5" ht="18.75" customHeight="1">
      <c r="A1113" s="155" t="s">
        <v>1799</v>
      </c>
      <c r="B1113" s="138"/>
      <c r="C1113" s="138"/>
      <c r="D1113" s="127"/>
      <c r="E1113" s="138"/>
    </row>
    <row r="1114" spans="1:5" ht="18.75" customHeight="1">
      <c r="A1114" s="155" t="s">
        <v>1800</v>
      </c>
      <c r="B1114" s="138"/>
      <c r="C1114" s="138"/>
      <c r="D1114" s="127"/>
      <c r="E1114" s="138"/>
    </row>
    <row r="1115" spans="1:5" ht="18.75" customHeight="1">
      <c r="A1115" s="155" t="s">
        <v>1801</v>
      </c>
      <c r="B1115" s="138"/>
      <c r="C1115" s="138"/>
      <c r="D1115" s="127"/>
      <c r="E1115" s="138"/>
    </row>
    <row r="1116" spans="1:5" ht="18.75" customHeight="1">
      <c r="A1116" s="155" t="s">
        <v>1089</v>
      </c>
      <c r="B1116" s="138">
        <v>41</v>
      </c>
      <c r="C1116" s="138"/>
      <c r="D1116" s="127">
        <f t="shared" ref="D1116:D1179" si="17">ROUND(IF(B1116=0,0,C1116/B1116*100),2)</f>
        <v>0</v>
      </c>
      <c r="E1116" s="138"/>
    </row>
    <row r="1117" spans="1:5" ht="18.75" customHeight="1">
      <c r="A1117" s="155" t="s">
        <v>1802</v>
      </c>
      <c r="B1117" s="138"/>
      <c r="C1117" s="138"/>
      <c r="D1117" s="127">
        <f t="shared" si="17"/>
        <v>0</v>
      </c>
      <c r="E1117" s="138"/>
    </row>
    <row r="1118" spans="1:5" ht="18.75" customHeight="1">
      <c r="A1118" s="154" t="s">
        <v>1273</v>
      </c>
      <c r="B1118" s="127">
        <f>SUM(B1119:B1132)</f>
        <v>96</v>
      </c>
      <c r="C1118" s="127">
        <f>SUM(C1119:C1132)</f>
        <v>54</v>
      </c>
      <c r="D1118" s="127">
        <f t="shared" si="17"/>
        <v>56.25</v>
      </c>
      <c r="E1118" s="138"/>
    </row>
    <row r="1119" spans="1:5" ht="18.75" customHeight="1">
      <c r="A1119" s="155" t="s">
        <v>1075</v>
      </c>
      <c r="B1119" s="138"/>
      <c r="C1119" s="138"/>
      <c r="D1119" s="127">
        <f t="shared" si="17"/>
        <v>0</v>
      </c>
      <c r="E1119" s="138"/>
    </row>
    <row r="1120" spans="1:5" ht="18.75" customHeight="1">
      <c r="A1120" s="155" t="s">
        <v>1076</v>
      </c>
      <c r="B1120" s="138"/>
      <c r="C1120" s="138"/>
      <c r="D1120" s="127">
        <f t="shared" si="17"/>
        <v>0</v>
      </c>
      <c r="E1120" s="138"/>
    </row>
    <row r="1121" spans="1:5" ht="18.75" customHeight="1">
      <c r="A1121" s="155" t="s">
        <v>1077</v>
      </c>
      <c r="B1121" s="138"/>
      <c r="C1121" s="138"/>
      <c r="D1121" s="127">
        <f t="shared" si="17"/>
        <v>0</v>
      </c>
      <c r="E1121" s="138"/>
    </row>
    <row r="1122" spans="1:5" ht="18.75" customHeight="1">
      <c r="A1122" s="155" t="s">
        <v>1274</v>
      </c>
      <c r="B1122" s="138">
        <v>46</v>
      </c>
      <c r="C1122" s="138">
        <v>54</v>
      </c>
      <c r="D1122" s="127">
        <f t="shared" si="17"/>
        <v>117.39</v>
      </c>
      <c r="E1122" s="138"/>
    </row>
    <row r="1123" spans="1:5" ht="18.75" customHeight="1">
      <c r="A1123" s="155" t="s">
        <v>1275</v>
      </c>
      <c r="B1123" s="138"/>
      <c r="C1123" s="138"/>
      <c r="D1123" s="127">
        <f t="shared" si="17"/>
        <v>0</v>
      </c>
      <c r="E1123" s="138"/>
    </row>
    <row r="1124" spans="1:5" ht="18.75" customHeight="1">
      <c r="A1124" s="155" t="s">
        <v>1276</v>
      </c>
      <c r="B1124" s="138"/>
      <c r="C1124" s="138"/>
      <c r="D1124" s="127">
        <f t="shared" si="17"/>
        <v>0</v>
      </c>
      <c r="E1124" s="138"/>
    </row>
    <row r="1125" spans="1:5" ht="18.75" customHeight="1">
      <c r="A1125" s="155" t="s">
        <v>1277</v>
      </c>
      <c r="B1125" s="138"/>
      <c r="C1125" s="138"/>
      <c r="D1125" s="127">
        <f t="shared" si="17"/>
        <v>0</v>
      </c>
      <c r="E1125" s="138"/>
    </row>
    <row r="1126" spans="1:5" ht="18.75" customHeight="1">
      <c r="A1126" s="155" t="s">
        <v>1278</v>
      </c>
      <c r="B1126" s="138">
        <v>50</v>
      </c>
      <c r="C1126" s="138"/>
      <c r="D1126" s="127">
        <f t="shared" si="17"/>
        <v>0</v>
      </c>
      <c r="E1126" s="138"/>
    </row>
    <row r="1127" spans="1:5" ht="18.75" customHeight="1">
      <c r="A1127" s="155" t="s">
        <v>1279</v>
      </c>
      <c r="B1127" s="138"/>
      <c r="C1127" s="138"/>
      <c r="D1127" s="127">
        <f t="shared" si="17"/>
        <v>0</v>
      </c>
      <c r="E1127" s="138"/>
    </row>
    <row r="1128" spans="1:5" ht="18.75" customHeight="1">
      <c r="A1128" s="155" t="s">
        <v>1280</v>
      </c>
      <c r="B1128" s="138"/>
      <c r="C1128" s="138"/>
      <c r="D1128" s="127">
        <f t="shared" si="17"/>
        <v>0</v>
      </c>
      <c r="E1128" s="138"/>
    </row>
    <row r="1129" spans="1:5" ht="18.75" customHeight="1">
      <c r="A1129" s="155" t="s">
        <v>1281</v>
      </c>
      <c r="B1129" s="138"/>
      <c r="C1129" s="138"/>
      <c r="D1129" s="127">
        <f t="shared" si="17"/>
        <v>0</v>
      </c>
      <c r="E1129" s="138"/>
    </row>
    <row r="1130" spans="1:5" ht="18.75" customHeight="1">
      <c r="A1130" s="155" t="s">
        <v>1282</v>
      </c>
      <c r="B1130" s="138"/>
      <c r="C1130" s="138"/>
      <c r="D1130" s="127">
        <f t="shared" si="17"/>
        <v>0</v>
      </c>
      <c r="E1130" s="138"/>
    </row>
    <row r="1131" spans="1:5" ht="18.75" customHeight="1">
      <c r="A1131" s="155" t="s">
        <v>1283</v>
      </c>
      <c r="B1131" s="138"/>
      <c r="C1131" s="138"/>
      <c r="D1131" s="127">
        <f t="shared" si="17"/>
        <v>0</v>
      </c>
      <c r="E1131" s="138"/>
    </row>
    <row r="1132" spans="1:5" ht="18.75" customHeight="1">
      <c r="A1132" s="155" t="s">
        <v>1284</v>
      </c>
      <c r="B1132" s="138"/>
      <c r="C1132" s="138"/>
      <c r="D1132" s="127">
        <f t="shared" si="17"/>
        <v>0</v>
      </c>
      <c r="E1132" s="138"/>
    </row>
    <row r="1133" spans="1:5" ht="18.75" customHeight="1">
      <c r="A1133" s="154" t="s">
        <v>1803</v>
      </c>
      <c r="B1133" s="127"/>
      <c r="C1133" s="127"/>
      <c r="D1133" s="127">
        <f t="shared" si="17"/>
        <v>0</v>
      </c>
      <c r="E1133" s="138"/>
    </row>
    <row r="1134" spans="1:5" ht="18.75" customHeight="1">
      <c r="A1134" s="154" t="s">
        <v>158</v>
      </c>
      <c r="B1134" s="127">
        <f>B1135+B1146+B1150</f>
        <v>4852</v>
      </c>
      <c r="C1134" s="127">
        <f>C1135+C1146+C1150</f>
        <v>9168</v>
      </c>
      <c r="D1134" s="127">
        <f t="shared" si="17"/>
        <v>188.95</v>
      </c>
      <c r="E1134" s="138"/>
    </row>
    <row r="1135" spans="1:5" ht="18.75" customHeight="1">
      <c r="A1135" s="154" t="s">
        <v>1285</v>
      </c>
      <c r="B1135" s="127">
        <f>SUM(B1136:B1145)</f>
        <v>1455</v>
      </c>
      <c r="C1135" s="127">
        <f>SUM(C1136:C1145)</f>
        <v>5528</v>
      </c>
      <c r="D1135" s="127">
        <f t="shared" si="17"/>
        <v>379.93</v>
      </c>
      <c r="E1135" s="138"/>
    </row>
    <row r="1136" spans="1:5" ht="18.75" customHeight="1">
      <c r="A1136" s="155" t="s">
        <v>1286</v>
      </c>
      <c r="B1136" s="138"/>
      <c r="C1136" s="138"/>
      <c r="D1136" s="127">
        <f t="shared" si="17"/>
        <v>0</v>
      </c>
      <c r="E1136" s="138"/>
    </row>
    <row r="1137" spans="1:5" ht="18.75" customHeight="1">
      <c r="A1137" s="155" t="s">
        <v>1287</v>
      </c>
      <c r="B1137" s="138"/>
      <c r="C1137" s="138"/>
      <c r="D1137" s="127">
        <f t="shared" si="17"/>
        <v>0</v>
      </c>
      <c r="E1137" s="138"/>
    </row>
    <row r="1138" spans="1:5" ht="18.75" customHeight="1">
      <c r="A1138" s="155" t="s">
        <v>1288</v>
      </c>
      <c r="B1138" s="138">
        <v>1169</v>
      </c>
      <c r="C1138" s="138">
        <v>5523</v>
      </c>
      <c r="D1138" s="127">
        <f t="shared" si="17"/>
        <v>472.46</v>
      </c>
      <c r="E1138" s="138"/>
    </row>
    <row r="1139" spans="1:5" ht="18.75" customHeight="1">
      <c r="A1139" s="155" t="s">
        <v>1289</v>
      </c>
      <c r="B1139" s="138"/>
      <c r="C1139" s="138"/>
      <c r="D1139" s="127">
        <f t="shared" si="17"/>
        <v>0</v>
      </c>
      <c r="E1139" s="138"/>
    </row>
    <row r="1140" spans="1:5" ht="18.75" customHeight="1">
      <c r="A1140" s="155" t="s">
        <v>1290</v>
      </c>
      <c r="B1140" s="138">
        <v>271</v>
      </c>
      <c r="C1140" s="138">
        <v>5</v>
      </c>
      <c r="D1140" s="127">
        <f t="shared" si="17"/>
        <v>1.85</v>
      </c>
      <c r="E1140" s="138"/>
    </row>
    <row r="1141" spans="1:5" ht="18.75" customHeight="1">
      <c r="A1141" s="155" t="s">
        <v>1291</v>
      </c>
      <c r="B1141" s="138"/>
      <c r="C1141" s="138"/>
      <c r="D1141" s="127">
        <f t="shared" si="17"/>
        <v>0</v>
      </c>
      <c r="E1141" s="138"/>
    </row>
    <row r="1142" spans="1:5" ht="18.75" customHeight="1">
      <c r="A1142" s="155" t="s">
        <v>1292</v>
      </c>
      <c r="B1142" s="138"/>
      <c r="C1142" s="138"/>
      <c r="D1142" s="127">
        <f t="shared" si="17"/>
        <v>0</v>
      </c>
      <c r="E1142" s="138"/>
    </row>
    <row r="1143" spans="1:5" ht="18.75" customHeight="1">
      <c r="A1143" s="155" t="s">
        <v>1804</v>
      </c>
      <c r="B1143" s="138"/>
      <c r="C1143" s="138"/>
      <c r="D1143" s="127"/>
      <c r="E1143" s="138"/>
    </row>
    <row r="1144" spans="1:5" ht="18.75" customHeight="1">
      <c r="A1144" s="155" t="s">
        <v>1805</v>
      </c>
      <c r="B1144" s="138"/>
      <c r="C1144" s="138"/>
      <c r="D1144" s="127"/>
      <c r="E1144" s="138"/>
    </row>
    <row r="1145" spans="1:5" ht="18.75" customHeight="1">
      <c r="A1145" s="155" t="s">
        <v>1293</v>
      </c>
      <c r="B1145" s="138">
        <v>15</v>
      </c>
      <c r="C1145" s="138"/>
      <c r="D1145" s="127">
        <f t="shared" si="17"/>
        <v>0</v>
      </c>
      <c r="E1145" s="138"/>
    </row>
    <row r="1146" spans="1:5" ht="18.75" customHeight="1">
      <c r="A1146" s="154" t="s">
        <v>1294</v>
      </c>
      <c r="B1146" s="127">
        <f>SUM(B1147:B1149)</f>
        <v>3397</v>
      </c>
      <c r="C1146" s="127">
        <f>SUM(C1147:C1149)</f>
        <v>3640</v>
      </c>
      <c r="D1146" s="127">
        <f t="shared" si="17"/>
        <v>107.15</v>
      </c>
      <c r="E1146" s="138"/>
    </row>
    <row r="1147" spans="1:5" ht="18.75" customHeight="1">
      <c r="A1147" s="155" t="s">
        <v>1295</v>
      </c>
      <c r="B1147" s="138">
        <v>3397</v>
      </c>
      <c r="C1147" s="138">
        <v>3640</v>
      </c>
      <c r="D1147" s="127">
        <f t="shared" si="17"/>
        <v>107.15</v>
      </c>
      <c r="E1147" s="138"/>
    </row>
    <row r="1148" spans="1:5" ht="18.75" customHeight="1">
      <c r="A1148" s="155" t="s">
        <v>1296</v>
      </c>
      <c r="B1148" s="138"/>
      <c r="C1148" s="138"/>
      <c r="D1148" s="127">
        <f t="shared" si="17"/>
        <v>0</v>
      </c>
      <c r="E1148" s="138"/>
    </row>
    <row r="1149" spans="1:5" ht="18.75" customHeight="1">
      <c r="A1149" s="155" t="s">
        <v>1297</v>
      </c>
      <c r="B1149" s="138"/>
      <c r="C1149" s="138"/>
      <c r="D1149" s="127">
        <f t="shared" si="17"/>
        <v>0</v>
      </c>
      <c r="E1149" s="138"/>
    </row>
    <row r="1150" spans="1:5" ht="18.75" customHeight="1">
      <c r="A1150" s="154" t="s">
        <v>1298</v>
      </c>
      <c r="B1150" s="127">
        <f>SUM(B1151:B1153)</f>
        <v>0</v>
      </c>
      <c r="C1150" s="127">
        <f>SUM(C1151:C1153)</f>
        <v>0</v>
      </c>
      <c r="D1150" s="127">
        <f t="shared" si="17"/>
        <v>0</v>
      </c>
      <c r="E1150" s="138"/>
    </row>
    <row r="1151" spans="1:5" ht="18.75" customHeight="1">
      <c r="A1151" s="155" t="s">
        <v>1299</v>
      </c>
      <c r="B1151" s="138"/>
      <c r="C1151" s="138"/>
      <c r="D1151" s="127">
        <f t="shared" si="17"/>
        <v>0</v>
      </c>
      <c r="E1151" s="138"/>
    </row>
    <row r="1152" spans="1:5" ht="18.75" customHeight="1">
      <c r="A1152" s="155" t="s">
        <v>1300</v>
      </c>
      <c r="B1152" s="138"/>
      <c r="C1152" s="138"/>
      <c r="D1152" s="127">
        <f t="shared" si="17"/>
        <v>0</v>
      </c>
      <c r="E1152" s="138"/>
    </row>
    <row r="1153" spans="1:5" ht="18.75" customHeight="1">
      <c r="A1153" s="155" t="s">
        <v>1301</v>
      </c>
      <c r="B1153" s="138"/>
      <c r="C1153" s="138"/>
      <c r="D1153" s="127">
        <f t="shared" si="17"/>
        <v>0</v>
      </c>
      <c r="E1153" s="138"/>
    </row>
    <row r="1154" spans="1:5" ht="18.75" customHeight="1">
      <c r="A1154" s="154" t="s">
        <v>159</v>
      </c>
      <c r="B1154" s="127">
        <f>B1155+B1170+B1184+B1189+B1195</f>
        <v>417</v>
      </c>
      <c r="C1154" s="127">
        <f>C1155+C1170+C1184+C1189+C1195</f>
        <v>252</v>
      </c>
      <c r="D1154" s="127">
        <f t="shared" si="17"/>
        <v>60.43</v>
      </c>
      <c r="E1154" s="138"/>
    </row>
    <row r="1155" spans="1:5" ht="18.75" customHeight="1">
      <c r="A1155" s="154" t="s">
        <v>1302</v>
      </c>
      <c r="B1155" s="127">
        <f>SUM(B1156:B1169)</f>
        <v>171</v>
      </c>
      <c r="C1155" s="127">
        <f>SUM(C1156:C1169)</f>
        <v>158</v>
      </c>
      <c r="D1155" s="127">
        <f t="shared" si="17"/>
        <v>92.4</v>
      </c>
      <c r="E1155" s="138"/>
    </row>
    <row r="1156" spans="1:5" ht="18.75" customHeight="1">
      <c r="A1156" s="155" t="s">
        <v>1075</v>
      </c>
      <c r="B1156" s="138">
        <v>171</v>
      </c>
      <c r="C1156" s="138">
        <v>158</v>
      </c>
      <c r="D1156" s="127">
        <f t="shared" si="17"/>
        <v>92.4</v>
      </c>
      <c r="E1156" s="138"/>
    </row>
    <row r="1157" spans="1:5" ht="18.75" customHeight="1">
      <c r="A1157" s="155" t="s">
        <v>1076</v>
      </c>
      <c r="B1157" s="138"/>
      <c r="C1157" s="138"/>
      <c r="D1157" s="127">
        <f t="shared" si="17"/>
        <v>0</v>
      </c>
      <c r="E1157" s="138"/>
    </row>
    <row r="1158" spans="1:5" ht="18.75" customHeight="1">
      <c r="A1158" s="155" t="s">
        <v>1077</v>
      </c>
      <c r="B1158" s="138"/>
      <c r="C1158" s="138"/>
      <c r="D1158" s="127">
        <f t="shared" si="17"/>
        <v>0</v>
      </c>
      <c r="E1158" s="138"/>
    </row>
    <row r="1159" spans="1:5" ht="18.75" customHeight="1">
      <c r="A1159" s="155" t="s">
        <v>1303</v>
      </c>
      <c r="B1159" s="138"/>
      <c r="C1159" s="138"/>
      <c r="D1159" s="127">
        <f t="shared" si="17"/>
        <v>0</v>
      </c>
      <c r="E1159" s="138"/>
    </row>
    <row r="1160" spans="1:5" ht="18.75" customHeight="1">
      <c r="A1160" s="155" t="s">
        <v>1304</v>
      </c>
      <c r="B1160" s="138"/>
      <c r="C1160" s="138"/>
      <c r="D1160" s="127">
        <f t="shared" si="17"/>
        <v>0</v>
      </c>
      <c r="E1160" s="138"/>
    </row>
    <row r="1161" spans="1:5" ht="18.75" customHeight="1">
      <c r="A1161" s="155" t="s">
        <v>1305</v>
      </c>
      <c r="B1161" s="138"/>
      <c r="C1161" s="138"/>
      <c r="D1161" s="127">
        <f t="shared" si="17"/>
        <v>0</v>
      </c>
      <c r="E1161" s="138"/>
    </row>
    <row r="1162" spans="1:5" ht="18.75" customHeight="1">
      <c r="A1162" s="155" t="s">
        <v>1306</v>
      </c>
      <c r="B1162" s="138"/>
      <c r="C1162" s="138"/>
      <c r="D1162" s="127">
        <f t="shared" si="17"/>
        <v>0</v>
      </c>
      <c r="E1162" s="138"/>
    </row>
    <row r="1163" spans="1:5" ht="18.75" customHeight="1">
      <c r="A1163" s="155" t="s">
        <v>1307</v>
      </c>
      <c r="B1163" s="138"/>
      <c r="C1163" s="138"/>
      <c r="D1163" s="127">
        <f t="shared" si="17"/>
        <v>0</v>
      </c>
      <c r="E1163" s="138"/>
    </row>
    <row r="1164" spans="1:5" ht="18.75" customHeight="1">
      <c r="A1164" s="155" t="s">
        <v>1308</v>
      </c>
      <c r="B1164" s="138"/>
      <c r="C1164" s="138"/>
      <c r="D1164" s="127">
        <f t="shared" si="17"/>
        <v>0</v>
      </c>
      <c r="E1164" s="138"/>
    </row>
    <row r="1165" spans="1:5" ht="18.75" customHeight="1">
      <c r="A1165" s="155" t="s">
        <v>1309</v>
      </c>
      <c r="B1165" s="138"/>
      <c r="C1165" s="138"/>
      <c r="D1165" s="127">
        <f t="shared" si="17"/>
        <v>0</v>
      </c>
      <c r="E1165" s="138"/>
    </row>
    <row r="1166" spans="1:5" ht="18.75" customHeight="1">
      <c r="A1166" s="155" t="s">
        <v>1310</v>
      </c>
      <c r="B1166" s="138"/>
      <c r="C1166" s="138"/>
      <c r="D1166" s="127">
        <f t="shared" si="17"/>
        <v>0</v>
      </c>
      <c r="E1166" s="138"/>
    </row>
    <row r="1167" spans="1:5" ht="18.75" customHeight="1">
      <c r="A1167" s="155" t="s">
        <v>1311</v>
      </c>
      <c r="B1167" s="138"/>
      <c r="C1167" s="138"/>
      <c r="D1167" s="127">
        <f t="shared" si="17"/>
        <v>0</v>
      </c>
      <c r="E1167" s="138"/>
    </row>
    <row r="1168" spans="1:5" ht="18.75" customHeight="1">
      <c r="A1168" s="155" t="s">
        <v>1089</v>
      </c>
      <c r="B1168" s="138"/>
      <c r="C1168" s="138"/>
      <c r="D1168" s="127">
        <f t="shared" si="17"/>
        <v>0</v>
      </c>
      <c r="E1168" s="138"/>
    </row>
    <row r="1169" spans="1:5" ht="18.75" customHeight="1">
      <c r="A1169" s="155" t="s">
        <v>1312</v>
      </c>
      <c r="B1169" s="138"/>
      <c r="C1169" s="138"/>
      <c r="D1169" s="127">
        <f t="shared" si="17"/>
        <v>0</v>
      </c>
      <c r="E1169" s="138"/>
    </row>
    <row r="1170" spans="1:5" ht="18.75" customHeight="1">
      <c r="A1170" s="154" t="s">
        <v>1313</v>
      </c>
      <c r="B1170" s="127">
        <f>SUM(B1171:B1183)</f>
        <v>0</v>
      </c>
      <c r="C1170" s="127">
        <f>SUM(C1171:C1183)</f>
        <v>0</v>
      </c>
      <c r="D1170" s="127">
        <f t="shared" si="17"/>
        <v>0</v>
      </c>
      <c r="E1170" s="138"/>
    </row>
    <row r="1171" spans="1:5" ht="18.75" customHeight="1">
      <c r="A1171" s="155" t="s">
        <v>1075</v>
      </c>
      <c r="B1171" s="138"/>
      <c r="C1171" s="138"/>
      <c r="D1171" s="127">
        <f t="shared" si="17"/>
        <v>0</v>
      </c>
      <c r="E1171" s="138"/>
    </row>
    <row r="1172" spans="1:5" ht="18.75" customHeight="1">
      <c r="A1172" s="155" t="s">
        <v>1076</v>
      </c>
      <c r="B1172" s="138"/>
      <c r="C1172" s="138"/>
      <c r="D1172" s="127">
        <f t="shared" si="17"/>
        <v>0</v>
      </c>
      <c r="E1172" s="138"/>
    </row>
    <row r="1173" spans="1:5" ht="18.75" customHeight="1">
      <c r="A1173" s="155" t="s">
        <v>1077</v>
      </c>
      <c r="B1173" s="138"/>
      <c r="C1173" s="138"/>
      <c r="D1173" s="127">
        <f t="shared" si="17"/>
        <v>0</v>
      </c>
      <c r="E1173" s="138"/>
    </row>
    <row r="1174" spans="1:5" ht="18.75" customHeight="1">
      <c r="A1174" s="155" t="s">
        <v>1314</v>
      </c>
      <c r="B1174" s="138"/>
      <c r="C1174" s="138"/>
      <c r="D1174" s="127">
        <f t="shared" si="17"/>
        <v>0</v>
      </c>
      <c r="E1174" s="138"/>
    </row>
    <row r="1175" spans="1:5" ht="18.75" customHeight="1">
      <c r="A1175" s="155" t="s">
        <v>1315</v>
      </c>
      <c r="B1175" s="138"/>
      <c r="C1175" s="138"/>
      <c r="D1175" s="127">
        <f t="shared" si="17"/>
        <v>0</v>
      </c>
      <c r="E1175" s="138"/>
    </row>
    <row r="1176" spans="1:5" ht="18.75" customHeight="1">
      <c r="A1176" s="155" t="s">
        <v>1316</v>
      </c>
      <c r="B1176" s="138"/>
      <c r="C1176" s="138"/>
      <c r="D1176" s="127">
        <f t="shared" si="17"/>
        <v>0</v>
      </c>
      <c r="E1176" s="138"/>
    </row>
    <row r="1177" spans="1:5" ht="18.75" customHeight="1">
      <c r="A1177" s="155" t="s">
        <v>1317</v>
      </c>
      <c r="B1177" s="138"/>
      <c r="C1177" s="138"/>
      <c r="D1177" s="127">
        <f t="shared" si="17"/>
        <v>0</v>
      </c>
      <c r="E1177" s="138"/>
    </row>
    <row r="1178" spans="1:5" ht="18.75" customHeight="1">
      <c r="A1178" s="155" t="s">
        <v>1318</v>
      </c>
      <c r="B1178" s="138"/>
      <c r="C1178" s="138"/>
      <c r="D1178" s="127">
        <f t="shared" si="17"/>
        <v>0</v>
      </c>
      <c r="E1178" s="138"/>
    </row>
    <row r="1179" spans="1:5" ht="18.75" customHeight="1">
      <c r="A1179" s="155" t="s">
        <v>1319</v>
      </c>
      <c r="B1179" s="138"/>
      <c r="C1179" s="138"/>
      <c r="D1179" s="127">
        <f t="shared" si="17"/>
        <v>0</v>
      </c>
      <c r="E1179" s="138"/>
    </row>
    <row r="1180" spans="1:5" ht="18.75" customHeight="1">
      <c r="A1180" s="155" t="s">
        <v>1320</v>
      </c>
      <c r="B1180" s="138"/>
      <c r="C1180" s="138"/>
      <c r="D1180" s="127">
        <f t="shared" ref="D1180:D1245" si="18">ROUND(IF(B1180=0,0,C1180/B1180*100),2)</f>
        <v>0</v>
      </c>
      <c r="E1180" s="138"/>
    </row>
    <row r="1181" spans="1:5" ht="18.75" customHeight="1">
      <c r="A1181" s="155" t="s">
        <v>1321</v>
      </c>
      <c r="B1181" s="138"/>
      <c r="C1181" s="138"/>
      <c r="D1181" s="127">
        <f t="shared" si="18"/>
        <v>0</v>
      </c>
      <c r="E1181" s="138"/>
    </row>
    <row r="1182" spans="1:5" ht="18.75" customHeight="1">
      <c r="A1182" s="155" t="s">
        <v>1089</v>
      </c>
      <c r="B1182" s="138"/>
      <c r="C1182" s="138"/>
      <c r="D1182" s="127">
        <f t="shared" si="18"/>
        <v>0</v>
      </c>
      <c r="E1182" s="138"/>
    </row>
    <row r="1183" spans="1:5" ht="18.75" customHeight="1">
      <c r="A1183" s="155" t="s">
        <v>1322</v>
      </c>
      <c r="B1183" s="138"/>
      <c r="C1183" s="138"/>
      <c r="D1183" s="127">
        <f t="shared" si="18"/>
        <v>0</v>
      </c>
      <c r="E1183" s="138"/>
    </row>
    <row r="1184" spans="1:5" ht="18.75" customHeight="1">
      <c r="A1184" s="154" t="s">
        <v>1323</v>
      </c>
      <c r="B1184" s="127">
        <f>SUM(B1185:B1188)</f>
        <v>0</v>
      </c>
      <c r="C1184" s="127">
        <f>SUM(C1185:C1188)</f>
        <v>0</v>
      </c>
      <c r="D1184" s="127">
        <f t="shared" si="18"/>
        <v>0</v>
      </c>
      <c r="E1184" s="138"/>
    </row>
    <row r="1185" spans="1:5" ht="18.75" customHeight="1">
      <c r="A1185" s="155" t="s">
        <v>1806</v>
      </c>
      <c r="B1185" s="138"/>
      <c r="C1185" s="138"/>
      <c r="D1185" s="127">
        <f t="shared" si="18"/>
        <v>0</v>
      </c>
      <c r="E1185" s="138"/>
    </row>
    <row r="1186" spans="1:5" ht="18.75" customHeight="1">
      <c r="A1186" s="155" t="s">
        <v>1324</v>
      </c>
      <c r="B1186" s="138"/>
      <c r="C1186" s="138"/>
      <c r="D1186" s="127">
        <f t="shared" si="18"/>
        <v>0</v>
      </c>
      <c r="E1186" s="138"/>
    </row>
    <row r="1187" spans="1:5" ht="18.75" customHeight="1">
      <c r="A1187" s="155" t="s">
        <v>1325</v>
      </c>
      <c r="B1187" s="138"/>
      <c r="C1187" s="138"/>
      <c r="D1187" s="127">
        <f t="shared" si="18"/>
        <v>0</v>
      </c>
      <c r="E1187" s="138"/>
    </row>
    <row r="1188" spans="1:5" ht="18.75" customHeight="1">
      <c r="A1188" s="155" t="s">
        <v>1807</v>
      </c>
      <c r="B1188" s="138"/>
      <c r="C1188" s="138"/>
      <c r="D1188" s="127">
        <f t="shared" si="18"/>
        <v>0</v>
      </c>
      <c r="E1188" s="138"/>
    </row>
    <row r="1189" spans="1:5" ht="18.75" customHeight="1">
      <c r="A1189" s="154" t="s">
        <v>1326</v>
      </c>
      <c r="B1189" s="127">
        <f>SUM(B1190:B1194)</f>
        <v>246</v>
      </c>
      <c r="C1189" s="127">
        <f>SUM(C1190:C1194)</f>
        <v>94</v>
      </c>
      <c r="D1189" s="127">
        <f t="shared" si="18"/>
        <v>38.21</v>
      </c>
      <c r="E1189" s="138"/>
    </row>
    <row r="1190" spans="1:5" ht="18.75" customHeight="1">
      <c r="A1190" s="155" t="s">
        <v>1808</v>
      </c>
      <c r="B1190" s="335">
        <v>89</v>
      </c>
      <c r="C1190" s="138">
        <v>89</v>
      </c>
      <c r="D1190" s="127">
        <f t="shared" si="18"/>
        <v>100</v>
      </c>
      <c r="E1190" s="138"/>
    </row>
    <row r="1191" spans="1:5" ht="18.75" customHeight="1">
      <c r="A1191" s="155" t="s">
        <v>1327</v>
      </c>
      <c r="B1191" s="335">
        <v>0</v>
      </c>
      <c r="C1191" s="138"/>
      <c r="D1191" s="127">
        <f t="shared" si="18"/>
        <v>0</v>
      </c>
      <c r="E1191" s="138"/>
    </row>
    <row r="1192" spans="1:5" ht="18.75" customHeight="1">
      <c r="A1192" s="155" t="s">
        <v>1328</v>
      </c>
      <c r="B1192" s="335">
        <v>28</v>
      </c>
      <c r="C1192" s="138"/>
      <c r="D1192" s="127">
        <f t="shared" si="18"/>
        <v>0</v>
      </c>
      <c r="E1192" s="138"/>
    </row>
    <row r="1193" spans="1:5" ht="18.75" customHeight="1">
      <c r="A1193" s="155" t="s">
        <v>1329</v>
      </c>
      <c r="B1193" s="335">
        <v>0</v>
      </c>
      <c r="C1193" s="138"/>
      <c r="D1193" s="127">
        <f t="shared" si="18"/>
        <v>0</v>
      </c>
      <c r="E1193" s="138"/>
    </row>
    <row r="1194" spans="1:5" ht="18.75" customHeight="1">
      <c r="A1194" s="155" t="s">
        <v>1330</v>
      </c>
      <c r="B1194" s="335">
        <v>129</v>
      </c>
      <c r="C1194" s="138">
        <v>5</v>
      </c>
      <c r="D1194" s="127">
        <f t="shared" si="18"/>
        <v>3.88</v>
      </c>
      <c r="E1194" s="138"/>
    </row>
    <row r="1195" spans="1:5" ht="18.75" customHeight="1">
      <c r="A1195" s="154" t="s">
        <v>1331</v>
      </c>
      <c r="B1195" s="127">
        <f>SUM(B1196:B1206)</f>
        <v>0</v>
      </c>
      <c r="C1195" s="127">
        <f>SUM(C1196:C1206)</f>
        <v>0</v>
      </c>
      <c r="D1195" s="127">
        <f t="shared" si="18"/>
        <v>0</v>
      </c>
      <c r="E1195" s="138"/>
    </row>
    <row r="1196" spans="1:5" ht="18.75" customHeight="1">
      <c r="A1196" s="155" t="s">
        <v>1332</v>
      </c>
      <c r="B1196" s="138"/>
      <c r="C1196" s="138"/>
      <c r="D1196" s="127">
        <f t="shared" si="18"/>
        <v>0</v>
      </c>
      <c r="E1196" s="138"/>
    </row>
    <row r="1197" spans="1:5" ht="18.75" customHeight="1">
      <c r="A1197" s="155" t="s">
        <v>1333</v>
      </c>
      <c r="B1197" s="138"/>
      <c r="C1197" s="138"/>
      <c r="D1197" s="127">
        <f t="shared" si="18"/>
        <v>0</v>
      </c>
      <c r="E1197" s="138"/>
    </row>
    <row r="1198" spans="1:5" ht="18.75" customHeight="1">
      <c r="A1198" s="155" t="s">
        <v>1334</v>
      </c>
      <c r="B1198" s="138"/>
      <c r="C1198" s="138"/>
      <c r="D1198" s="127">
        <f t="shared" si="18"/>
        <v>0</v>
      </c>
      <c r="E1198" s="138"/>
    </row>
    <row r="1199" spans="1:5" ht="18.75" customHeight="1">
      <c r="A1199" s="155" t="s">
        <v>1335</v>
      </c>
      <c r="B1199" s="138"/>
      <c r="C1199" s="138"/>
      <c r="D1199" s="127">
        <f t="shared" si="18"/>
        <v>0</v>
      </c>
      <c r="E1199" s="138"/>
    </row>
    <row r="1200" spans="1:5" ht="18.75" customHeight="1">
      <c r="A1200" s="155" t="s">
        <v>1336</v>
      </c>
      <c r="B1200" s="138"/>
      <c r="C1200" s="138"/>
      <c r="D1200" s="127">
        <f t="shared" si="18"/>
        <v>0</v>
      </c>
      <c r="E1200" s="138"/>
    </row>
    <row r="1201" spans="1:5" ht="18.75" customHeight="1">
      <c r="A1201" s="155" t="s">
        <v>1337</v>
      </c>
      <c r="B1201" s="138"/>
      <c r="C1201" s="138"/>
      <c r="D1201" s="127">
        <f t="shared" si="18"/>
        <v>0</v>
      </c>
      <c r="E1201" s="138"/>
    </row>
    <row r="1202" spans="1:5" ht="18.75" customHeight="1">
      <c r="A1202" s="155" t="s">
        <v>1338</v>
      </c>
      <c r="B1202" s="138"/>
      <c r="C1202" s="138"/>
      <c r="D1202" s="127">
        <f t="shared" si="18"/>
        <v>0</v>
      </c>
      <c r="E1202" s="138"/>
    </row>
    <row r="1203" spans="1:5" ht="18.75" customHeight="1">
      <c r="A1203" s="155" t="s">
        <v>1339</v>
      </c>
      <c r="B1203" s="138"/>
      <c r="C1203" s="138"/>
      <c r="D1203" s="127">
        <f t="shared" si="18"/>
        <v>0</v>
      </c>
      <c r="E1203" s="138"/>
    </row>
    <row r="1204" spans="1:5" ht="18.75" customHeight="1">
      <c r="A1204" s="155" t="s">
        <v>1340</v>
      </c>
      <c r="B1204" s="138"/>
      <c r="C1204" s="138"/>
      <c r="D1204" s="127">
        <f t="shared" si="18"/>
        <v>0</v>
      </c>
      <c r="E1204" s="138"/>
    </row>
    <row r="1205" spans="1:5" ht="18.75" customHeight="1">
      <c r="A1205" s="155" t="s">
        <v>1341</v>
      </c>
      <c r="B1205" s="138"/>
      <c r="C1205" s="138"/>
      <c r="D1205" s="127">
        <f t="shared" si="18"/>
        <v>0</v>
      </c>
      <c r="E1205" s="138"/>
    </row>
    <row r="1206" spans="1:5" ht="18.75" customHeight="1">
      <c r="A1206" s="155" t="s">
        <v>1342</v>
      </c>
      <c r="B1206" s="138"/>
      <c r="C1206" s="138"/>
      <c r="D1206" s="127">
        <f t="shared" si="18"/>
        <v>0</v>
      </c>
      <c r="E1206" s="138"/>
    </row>
    <row r="1207" spans="1:5" ht="18.75" customHeight="1">
      <c r="A1207" s="154" t="s">
        <v>1809</v>
      </c>
      <c r="B1207" s="127">
        <f>B1208+B1220+B1226+B1232+B1240+B1253+B1257+B1263</f>
        <v>1140</v>
      </c>
      <c r="C1207" s="127">
        <f>C1208+C1220+C1226+C1232+C1240+C1253+C1257+C1263</f>
        <v>1265</v>
      </c>
      <c r="D1207" s="127">
        <f t="shared" si="18"/>
        <v>110.96</v>
      </c>
      <c r="E1207" s="138"/>
    </row>
    <row r="1208" spans="1:5" ht="18.75" customHeight="1">
      <c r="A1208" s="154" t="s">
        <v>1810</v>
      </c>
      <c r="B1208" s="127">
        <f>SUM(B1209:B1219)</f>
        <v>352</v>
      </c>
      <c r="C1208" s="127">
        <f>SUM(C1209:C1219)</f>
        <v>415</v>
      </c>
      <c r="D1208" s="127">
        <f t="shared" si="18"/>
        <v>117.9</v>
      </c>
      <c r="E1208" s="138"/>
    </row>
    <row r="1209" spans="1:5" ht="18.75" customHeight="1">
      <c r="A1209" s="155" t="s">
        <v>1811</v>
      </c>
      <c r="B1209" s="335">
        <v>305</v>
      </c>
      <c r="C1209" s="138">
        <v>315</v>
      </c>
      <c r="D1209" s="127">
        <f t="shared" si="18"/>
        <v>103.28</v>
      </c>
      <c r="E1209" s="138"/>
    </row>
    <row r="1210" spans="1:5" ht="18.75" customHeight="1">
      <c r="A1210" s="155" t="s">
        <v>1812</v>
      </c>
      <c r="B1210" s="335">
        <v>0</v>
      </c>
      <c r="C1210" s="138"/>
      <c r="D1210" s="127">
        <f t="shared" si="18"/>
        <v>0</v>
      </c>
      <c r="E1210" s="138"/>
    </row>
    <row r="1211" spans="1:5" ht="18.75" customHeight="1">
      <c r="A1211" s="155" t="s">
        <v>1813</v>
      </c>
      <c r="B1211" s="335">
        <v>0</v>
      </c>
      <c r="C1211" s="138"/>
      <c r="D1211" s="127">
        <f t="shared" si="18"/>
        <v>0</v>
      </c>
      <c r="E1211" s="138"/>
    </row>
    <row r="1212" spans="1:5" ht="18.75" customHeight="1">
      <c r="A1212" s="155" t="s">
        <v>1814</v>
      </c>
      <c r="B1212" s="335">
        <v>0</v>
      </c>
      <c r="C1212" s="138"/>
      <c r="D1212" s="127">
        <f t="shared" si="18"/>
        <v>0</v>
      </c>
      <c r="E1212" s="138"/>
    </row>
    <row r="1213" spans="1:5" ht="18.75" customHeight="1">
      <c r="A1213" s="155" t="s">
        <v>1815</v>
      </c>
      <c r="B1213" s="335">
        <v>0</v>
      </c>
      <c r="C1213" s="138"/>
      <c r="D1213" s="127">
        <f t="shared" si="18"/>
        <v>0</v>
      </c>
      <c r="E1213" s="138"/>
    </row>
    <row r="1214" spans="1:5" ht="18.75" customHeight="1">
      <c r="A1214" s="155" t="s">
        <v>1816</v>
      </c>
      <c r="B1214" s="335">
        <v>10</v>
      </c>
      <c r="C1214" s="138">
        <v>100</v>
      </c>
      <c r="D1214" s="127">
        <f t="shared" si="18"/>
        <v>1000</v>
      </c>
      <c r="E1214" s="138"/>
    </row>
    <row r="1215" spans="1:5" ht="18.75" customHeight="1">
      <c r="A1215" s="155" t="s">
        <v>1817</v>
      </c>
      <c r="B1215" s="335">
        <v>0</v>
      </c>
      <c r="C1215" s="138"/>
      <c r="D1215" s="127">
        <f t="shared" si="18"/>
        <v>0</v>
      </c>
      <c r="E1215" s="138"/>
    </row>
    <row r="1216" spans="1:5" ht="18.75" customHeight="1">
      <c r="A1216" s="155" t="s">
        <v>1818</v>
      </c>
      <c r="B1216" s="335">
        <v>0</v>
      </c>
      <c r="C1216" s="138"/>
      <c r="D1216" s="127">
        <f t="shared" si="18"/>
        <v>0</v>
      </c>
      <c r="E1216" s="138"/>
    </row>
    <row r="1217" spans="1:5" ht="18.75" customHeight="1">
      <c r="A1217" s="155" t="s">
        <v>1819</v>
      </c>
      <c r="B1217" s="335">
        <v>0</v>
      </c>
      <c r="C1217" s="138"/>
      <c r="D1217" s="127">
        <f t="shared" si="18"/>
        <v>0</v>
      </c>
      <c r="E1217" s="138"/>
    </row>
    <row r="1218" spans="1:5" ht="18.75" customHeight="1">
      <c r="A1218" s="155" t="s">
        <v>1820</v>
      </c>
      <c r="B1218" s="335">
        <v>37</v>
      </c>
      <c r="C1218" s="138"/>
      <c r="D1218" s="127">
        <f t="shared" si="18"/>
        <v>0</v>
      </c>
      <c r="E1218" s="138"/>
    </row>
    <row r="1219" spans="1:5" ht="18.75" customHeight="1">
      <c r="A1219" s="155" t="s">
        <v>1821</v>
      </c>
      <c r="B1219" s="138"/>
      <c r="C1219" s="138"/>
      <c r="D1219" s="127">
        <f t="shared" si="18"/>
        <v>0</v>
      </c>
      <c r="E1219" s="138"/>
    </row>
    <row r="1220" spans="1:5" ht="18.75" customHeight="1">
      <c r="A1220" s="154" t="s">
        <v>1822</v>
      </c>
      <c r="B1220" s="127">
        <f>SUM(B1221:B1225)</f>
        <v>461</v>
      </c>
      <c r="C1220" s="127">
        <f>SUM(C1221:C1225)</f>
        <v>461</v>
      </c>
      <c r="D1220" s="127">
        <f t="shared" si="18"/>
        <v>100</v>
      </c>
      <c r="E1220" s="138"/>
    </row>
    <row r="1221" spans="1:5" ht="18.75" customHeight="1">
      <c r="A1221" s="155" t="s">
        <v>1811</v>
      </c>
      <c r="B1221" s="335">
        <v>401</v>
      </c>
      <c r="C1221" s="138">
        <v>401</v>
      </c>
      <c r="D1221" s="127">
        <f t="shared" si="18"/>
        <v>100</v>
      </c>
      <c r="E1221" s="138"/>
    </row>
    <row r="1222" spans="1:5" ht="18.75" customHeight="1">
      <c r="A1222" s="155" t="s">
        <v>1823</v>
      </c>
      <c r="B1222" s="335">
        <v>0</v>
      </c>
      <c r="C1222" s="138"/>
      <c r="D1222" s="127">
        <f t="shared" si="18"/>
        <v>0</v>
      </c>
      <c r="E1222" s="138"/>
    </row>
    <row r="1223" spans="1:5" ht="18.75" customHeight="1">
      <c r="A1223" s="155" t="s">
        <v>1813</v>
      </c>
      <c r="B1223" s="335">
        <v>0</v>
      </c>
      <c r="C1223" s="138"/>
      <c r="D1223" s="127">
        <f t="shared" si="18"/>
        <v>0</v>
      </c>
      <c r="E1223" s="138"/>
    </row>
    <row r="1224" spans="1:5" ht="18.75" customHeight="1">
      <c r="A1224" s="155" t="s">
        <v>1824</v>
      </c>
      <c r="B1224" s="335">
        <v>60</v>
      </c>
      <c r="C1224" s="138">
        <v>60</v>
      </c>
      <c r="D1224" s="127">
        <f t="shared" si="18"/>
        <v>100</v>
      </c>
      <c r="E1224" s="138"/>
    </row>
    <row r="1225" spans="1:5" ht="18.75" customHeight="1">
      <c r="A1225" s="155" t="s">
        <v>1825</v>
      </c>
      <c r="B1225" s="138"/>
      <c r="C1225" s="138"/>
      <c r="D1225" s="127">
        <f t="shared" si="18"/>
        <v>0</v>
      </c>
      <c r="E1225" s="138"/>
    </row>
    <row r="1226" spans="1:5" ht="18.75" customHeight="1">
      <c r="A1226" s="154" t="s">
        <v>1826</v>
      </c>
      <c r="B1226" s="127">
        <f>SUM(B1227:B1231)</f>
        <v>8</v>
      </c>
      <c r="C1226" s="127">
        <f>SUM(C1227:C1231)</f>
        <v>8</v>
      </c>
      <c r="D1226" s="127">
        <f t="shared" si="18"/>
        <v>100</v>
      </c>
      <c r="E1226" s="138"/>
    </row>
    <row r="1227" spans="1:5" ht="18.75" customHeight="1">
      <c r="A1227" s="155" t="s">
        <v>1811</v>
      </c>
      <c r="B1227" s="138"/>
      <c r="C1227" s="138"/>
      <c r="D1227" s="127">
        <f t="shared" si="18"/>
        <v>0</v>
      </c>
      <c r="E1227" s="138"/>
    </row>
    <row r="1228" spans="1:5" ht="18.75" customHeight="1">
      <c r="A1228" s="155" t="s">
        <v>1812</v>
      </c>
      <c r="B1228" s="138"/>
      <c r="C1228" s="138"/>
      <c r="D1228" s="127">
        <f t="shared" si="18"/>
        <v>0</v>
      </c>
      <c r="E1228" s="138"/>
    </row>
    <row r="1229" spans="1:5" ht="18.75" customHeight="1">
      <c r="A1229" s="155" t="s">
        <v>1813</v>
      </c>
      <c r="B1229" s="138"/>
      <c r="C1229" s="138"/>
      <c r="D1229" s="127">
        <f t="shared" si="18"/>
        <v>0</v>
      </c>
      <c r="E1229" s="138"/>
    </row>
    <row r="1230" spans="1:5" ht="18.75" customHeight="1">
      <c r="A1230" s="155" t="s">
        <v>1827</v>
      </c>
      <c r="B1230" s="335">
        <v>1</v>
      </c>
      <c r="C1230" s="138">
        <v>1</v>
      </c>
      <c r="D1230" s="127">
        <f t="shared" si="18"/>
        <v>100</v>
      </c>
      <c r="E1230" s="138"/>
    </row>
    <row r="1231" spans="1:5" ht="18.75" customHeight="1">
      <c r="A1231" s="155" t="s">
        <v>1828</v>
      </c>
      <c r="B1231" s="335">
        <v>7</v>
      </c>
      <c r="C1231" s="138">
        <v>7</v>
      </c>
      <c r="D1231" s="127">
        <f t="shared" si="18"/>
        <v>100</v>
      </c>
      <c r="E1231" s="138"/>
    </row>
    <row r="1232" spans="1:5" ht="18.75" customHeight="1">
      <c r="A1232" s="154" t="s">
        <v>1829</v>
      </c>
      <c r="B1232" s="127">
        <f>SUM(B1233:B1239)</f>
        <v>0</v>
      </c>
      <c r="C1232" s="127">
        <f>SUM(C1233:C1239)</f>
        <v>0</v>
      </c>
      <c r="D1232" s="127">
        <f t="shared" si="18"/>
        <v>0</v>
      </c>
      <c r="E1232" s="138"/>
    </row>
    <row r="1233" spans="1:5" ht="18.75" customHeight="1">
      <c r="A1233" s="155" t="s">
        <v>1811</v>
      </c>
      <c r="B1233" s="138"/>
      <c r="C1233" s="138"/>
      <c r="D1233" s="127">
        <f t="shared" si="18"/>
        <v>0</v>
      </c>
      <c r="E1233" s="138"/>
    </row>
    <row r="1234" spans="1:5" ht="18.75" customHeight="1">
      <c r="A1234" s="155" t="s">
        <v>1812</v>
      </c>
      <c r="B1234" s="138"/>
      <c r="C1234" s="138"/>
      <c r="D1234" s="127">
        <f t="shared" si="18"/>
        <v>0</v>
      </c>
      <c r="E1234" s="138"/>
    </row>
    <row r="1235" spans="1:5" ht="18.75" customHeight="1">
      <c r="A1235" s="155" t="s">
        <v>1813</v>
      </c>
      <c r="B1235" s="138"/>
      <c r="C1235" s="138"/>
      <c r="D1235" s="127">
        <f t="shared" si="18"/>
        <v>0</v>
      </c>
      <c r="E1235" s="138"/>
    </row>
    <row r="1236" spans="1:5" ht="18.75" customHeight="1">
      <c r="A1236" s="155" t="s">
        <v>1830</v>
      </c>
      <c r="B1236" s="138"/>
      <c r="C1236" s="138"/>
      <c r="D1236" s="127">
        <f t="shared" si="18"/>
        <v>0</v>
      </c>
      <c r="E1236" s="138"/>
    </row>
    <row r="1237" spans="1:5" ht="18.75" customHeight="1">
      <c r="A1237" s="155" t="s">
        <v>1831</v>
      </c>
      <c r="B1237" s="138"/>
      <c r="C1237" s="138"/>
      <c r="D1237" s="127">
        <f t="shared" si="18"/>
        <v>0</v>
      </c>
      <c r="E1237" s="138"/>
    </row>
    <row r="1238" spans="1:5" ht="18.75" customHeight="1">
      <c r="A1238" s="155" t="s">
        <v>1820</v>
      </c>
      <c r="B1238" s="138"/>
      <c r="C1238" s="138"/>
      <c r="D1238" s="127">
        <f t="shared" si="18"/>
        <v>0</v>
      </c>
      <c r="E1238" s="138"/>
    </row>
    <row r="1239" spans="1:5" ht="18.75" customHeight="1">
      <c r="A1239" s="155" t="s">
        <v>1832</v>
      </c>
      <c r="B1239" s="138"/>
      <c r="C1239" s="138"/>
      <c r="D1239" s="127">
        <f t="shared" si="18"/>
        <v>0</v>
      </c>
      <c r="E1239" s="138"/>
    </row>
    <row r="1240" spans="1:5" ht="18.75" customHeight="1">
      <c r="A1240" s="154" t="s">
        <v>1833</v>
      </c>
      <c r="B1240" s="127">
        <f>SUM(B1241:B1252)</f>
        <v>39</v>
      </c>
      <c r="C1240" s="127">
        <f>SUM(C1241:C1252)</f>
        <v>35</v>
      </c>
      <c r="D1240" s="127">
        <f t="shared" si="18"/>
        <v>89.74</v>
      </c>
      <c r="E1240" s="138"/>
    </row>
    <row r="1241" spans="1:5" ht="18.75" customHeight="1">
      <c r="A1241" s="155" t="s">
        <v>1811</v>
      </c>
      <c r="B1241" s="335">
        <v>10</v>
      </c>
      <c r="C1241" s="138"/>
      <c r="D1241" s="127">
        <f t="shared" si="18"/>
        <v>0</v>
      </c>
      <c r="E1241" s="138"/>
    </row>
    <row r="1242" spans="1:5" ht="18.75" customHeight="1">
      <c r="A1242" s="155" t="s">
        <v>1812</v>
      </c>
      <c r="B1242" s="335">
        <v>0</v>
      </c>
      <c r="C1242" s="138"/>
      <c r="D1242" s="127">
        <f t="shared" si="18"/>
        <v>0</v>
      </c>
      <c r="E1242" s="138"/>
    </row>
    <row r="1243" spans="1:5" ht="18.75" customHeight="1">
      <c r="A1243" s="155" t="s">
        <v>1813</v>
      </c>
      <c r="B1243" s="335">
        <v>0</v>
      </c>
      <c r="C1243" s="138"/>
      <c r="D1243" s="127">
        <f t="shared" si="18"/>
        <v>0</v>
      </c>
      <c r="E1243" s="138"/>
    </row>
    <row r="1244" spans="1:5" ht="18.75" customHeight="1">
      <c r="A1244" s="155" t="s">
        <v>1834</v>
      </c>
      <c r="B1244" s="335">
        <v>0</v>
      </c>
      <c r="C1244" s="138"/>
      <c r="D1244" s="127">
        <f t="shared" si="18"/>
        <v>0</v>
      </c>
      <c r="E1244" s="138"/>
    </row>
    <row r="1245" spans="1:5" ht="18.75" customHeight="1">
      <c r="A1245" s="155" t="s">
        <v>1835</v>
      </c>
      <c r="B1245" s="335">
        <v>0</v>
      </c>
      <c r="C1245" s="138"/>
      <c r="D1245" s="127">
        <f t="shared" si="18"/>
        <v>0</v>
      </c>
      <c r="E1245" s="138"/>
    </row>
    <row r="1246" spans="1:5" ht="18.75" customHeight="1">
      <c r="A1246" s="155" t="s">
        <v>1836</v>
      </c>
      <c r="B1246" s="335">
        <v>0</v>
      </c>
      <c r="C1246" s="138"/>
      <c r="D1246" s="127">
        <f t="shared" ref="D1246:D1278" si="19">ROUND(IF(B1246=0,0,C1246/B1246*100),2)</f>
        <v>0</v>
      </c>
      <c r="E1246" s="138"/>
    </row>
    <row r="1247" spans="1:5" ht="18.75" customHeight="1">
      <c r="A1247" s="155" t="s">
        <v>1837</v>
      </c>
      <c r="B1247" s="335">
        <v>0</v>
      </c>
      <c r="C1247" s="138"/>
      <c r="D1247" s="127">
        <f t="shared" si="19"/>
        <v>0</v>
      </c>
      <c r="E1247" s="138"/>
    </row>
    <row r="1248" spans="1:5" ht="18.75" customHeight="1">
      <c r="A1248" s="155" t="s">
        <v>1838</v>
      </c>
      <c r="B1248" s="335">
        <v>0</v>
      </c>
      <c r="C1248" s="138"/>
      <c r="D1248" s="127">
        <f t="shared" si="19"/>
        <v>0</v>
      </c>
      <c r="E1248" s="138"/>
    </row>
    <row r="1249" spans="1:5" ht="18.75" customHeight="1">
      <c r="A1249" s="155" t="s">
        <v>1839</v>
      </c>
      <c r="B1249" s="335">
        <v>0</v>
      </c>
      <c r="C1249" s="138"/>
      <c r="D1249" s="127">
        <f t="shared" si="19"/>
        <v>0</v>
      </c>
      <c r="E1249" s="138"/>
    </row>
    <row r="1250" spans="1:5" ht="18.75" customHeight="1">
      <c r="A1250" s="155" t="s">
        <v>1840</v>
      </c>
      <c r="B1250" s="335">
        <v>0</v>
      </c>
      <c r="C1250" s="138"/>
      <c r="D1250" s="127">
        <f t="shared" si="19"/>
        <v>0</v>
      </c>
      <c r="E1250" s="138"/>
    </row>
    <row r="1251" spans="1:5" ht="18.75" customHeight="1">
      <c r="A1251" s="155" t="s">
        <v>1841</v>
      </c>
      <c r="B1251" s="335">
        <v>29</v>
      </c>
      <c r="C1251" s="138">
        <v>35</v>
      </c>
      <c r="D1251" s="127">
        <f t="shared" si="19"/>
        <v>120.69</v>
      </c>
      <c r="E1251" s="138"/>
    </row>
    <row r="1252" spans="1:5" ht="18.75" customHeight="1">
      <c r="A1252" s="155" t="s">
        <v>1842</v>
      </c>
      <c r="B1252" s="138"/>
      <c r="C1252" s="138"/>
      <c r="D1252" s="127">
        <f t="shared" si="19"/>
        <v>0</v>
      </c>
      <c r="E1252" s="138"/>
    </row>
    <row r="1253" spans="1:5" ht="18.75" customHeight="1">
      <c r="A1253" s="154" t="s">
        <v>1843</v>
      </c>
      <c r="B1253" s="127">
        <f>SUM(B1254:B1256)</f>
        <v>0</v>
      </c>
      <c r="C1253" s="127">
        <f>SUM(C1254:C1256)</f>
        <v>0</v>
      </c>
      <c r="D1253" s="127">
        <f t="shared" si="19"/>
        <v>0</v>
      </c>
      <c r="E1253" s="138"/>
    </row>
    <row r="1254" spans="1:5" ht="18.75" customHeight="1">
      <c r="A1254" s="155" t="s">
        <v>1844</v>
      </c>
      <c r="B1254" s="138"/>
      <c r="C1254" s="138"/>
      <c r="D1254" s="127">
        <f t="shared" si="19"/>
        <v>0</v>
      </c>
      <c r="E1254" s="138"/>
    </row>
    <row r="1255" spans="1:5" ht="18.75" customHeight="1">
      <c r="A1255" s="155" t="s">
        <v>1845</v>
      </c>
      <c r="B1255" s="138"/>
      <c r="C1255" s="138"/>
      <c r="D1255" s="127">
        <f t="shared" si="19"/>
        <v>0</v>
      </c>
      <c r="E1255" s="138"/>
    </row>
    <row r="1256" spans="1:5" ht="18.75" customHeight="1">
      <c r="A1256" s="155" t="s">
        <v>1846</v>
      </c>
      <c r="B1256" s="138"/>
      <c r="C1256" s="138"/>
      <c r="D1256" s="127">
        <f t="shared" si="19"/>
        <v>0</v>
      </c>
      <c r="E1256" s="138"/>
    </row>
    <row r="1257" spans="1:5" ht="18.75" customHeight="1">
      <c r="A1257" s="154" t="s">
        <v>1847</v>
      </c>
      <c r="B1257" s="127">
        <f>SUM(B1258:B1262)</f>
        <v>280</v>
      </c>
      <c r="C1257" s="127">
        <f>SUM(C1258:C1262)</f>
        <v>345</v>
      </c>
      <c r="D1257" s="127">
        <f t="shared" si="19"/>
        <v>123.21</v>
      </c>
      <c r="E1257" s="138"/>
    </row>
    <row r="1258" spans="1:5" ht="18.75" customHeight="1">
      <c r="A1258" s="155" t="s">
        <v>1848</v>
      </c>
      <c r="B1258" s="138"/>
      <c r="C1258" s="138"/>
      <c r="D1258" s="127">
        <f t="shared" si="19"/>
        <v>0</v>
      </c>
      <c r="E1258" s="138"/>
    </row>
    <row r="1259" spans="1:5" ht="18.75" customHeight="1">
      <c r="A1259" s="155" t="s">
        <v>1849</v>
      </c>
      <c r="B1259" s="138"/>
      <c r="C1259" s="138"/>
      <c r="D1259" s="127">
        <f t="shared" si="19"/>
        <v>0</v>
      </c>
      <c r="E1259" s="138"/>
    </row>
    <row r="1260" spans="1:5" ht="18.75" customHeight="1">
      <c r="A1260" s="155" t="s">
        <v>1850</v>
      </c>
      <c r="B1260" s="138"/>
      <c r="C1260" s="138"/>
      <c r="D1260" s="127">
        <f t="shared" si="19"/>
        <v>0</v>
      </c>
      <c r="E1260" s="138"/>
    </row>
    <row r="1261" spans="1:5" ht="18.75" customHeight="1">
      <c r="A1261" s="155" t="s">
        <v>1851</v>
      </c>
      <c r="B1261" s="138"/>
      <c r="C1261" s="138"/>
      <c r="D1261" s="127">
        <f t="shared" si="19"/>
        <v>0</v>
      </c>
      <c r="E1261" s="138"/>
    </row>
    <row r="1262" spans="1:5" ht="18.75" customHeight="1">
      <c r="A1262" s="155" t="s">
        <v>1852</v>
      </c>
      <c r="B1262" s="335">
        <v>280</v>
      </c>
      <c r="C1262" s="138">
        <v>345</v>
      </c>
      <c r="D1262" s="127">
        <f t="shared" si="19"/>
        <v>123.21</v>
      </c>
      <c r="E1262" s="138"/>
    </row>
    <row r="1263" spans="1:5" ht="18.75" customHeight="1">
      <c r="A1263" s="154" t="s">
        <v>1853</v>
      </c>
      <c r="B1263" s="127"/>
      <c r="C1263" s="127">
        <v>1</v>
      </c>
      <c r="D1263" s="127">
        <f t="shared" si="19"/>
        <v>0</v>
      </c>
      <c r="E1263" s="138"/>
    </row>
    <row r="1264" spans="1:5" ht="18.75" customHeight="1">
      <c r="A1264" s="154" t="s">
        <v>1854</v>
      </c>
      <c r="B1264" s="127"/>
      <c r="C1264" s="127">
        <v>4000</v>
      </c>
      <c r="D1264" s="127">
        <f t="shared" si="19"/>
        <v>0</v>
      </c>
      <c r="E1264" s="138"/>
    </row>
    <row r="1265" spans="1:5" ht="18.75" customHeight="1">
      <c r="A1265" s="154" t="s">
        <v>1855</v>
      </c>
      <c r="B1265" s="127">
        <f>B1266</f>
        <v>3274</v>
      </c>
      <c r="C1265" s="127">
        <f>C1266</f>
        <v>3456</v>
      </c>
      <c r="D1265" s="127">
        <f t="shared" si="19"/>
        <v>105.56</v>
      </c>
      <c r="E1265" s="138"/>
    </row>
    <row r="1266" spans="1:5" ht="18.75" customHeight="1">
      <c r="A1266" s="154" t="s">
        <v>162</v>
      </c>
      <c r="B1266" s="127">
        <f>SUM(B1267:B1270)</f>
        <v>3274</v>
      </c>
      <c r="C1266" s="127">
        <f>SUM(C1267:C1270)</f>
        <v>3456</v>
      </c>
      <c r="D1266" s="127">
        <f t="shared" si="19"/>
        <v>105.56</v>
      </c>
      <c r="E1266" s="138"/>
    </row>
    <row r="1267" spans="1:5" ht="18.75" customHeight="1">
      <c r="A1267" s="155" t="s">
        <v>1343</v>
      </c>
      <c r="B1267" s="138">
        <v>3274</v>
      </c>
      <c r="C1267" s="138">
        <v>3456</v>
      </c>
      <c r="D1267" s="127">
        <f t="shared" si="19"/>
        <v>105.56</v>
      </c>
      <c r="E1267" s="138"/>
    </row>
    <row r="1268" spans="1:5" ht="18.75" customHeight="1">
      <c r="A1268" s="155" t="s">
        <v>1344</v>
      </c>
      <c r="B1268" s="138"/>
      <c r="C1268" s="138"/>
      <c r="D1268" s="127">
        <f t="shared" si="19"/>
        <v>0</v>
      </c>
      <c r="E1268" s="138"/>
    </row>
    <row r="1269" spans="1:5" ht="18.75" customHeight="1">
      <c r="A1269" s="155" t="s">
        <v>1345</v>
      </c>
      <c r="B1269" s="138"/>
      <c r="C1269" s="138"/>
      <c r="D1269" s="127">
        <f t="shared" si="19"/>
        <v>0</v>
      </c>
      <c r="E1269" s="138"/>
    </row>
    <row r="1270" spans="1:5" ht="18.75" customHeight="1">
      <c r="A1270" s="155" t="s">
        <v>1346</v>
      </c>
      <c r="B1270" s="138"/>
      <c r="C1270" s="138"/>
      <c r="D1270" s="127">
        <f t="shared" si="19"/>
        <v>0</v>
      </c>
      <c r="E1270" s="138"/>
    </row>
    <row r="1271" spans="1:5" ht="18.75" customHeight="1">
      <c r="A1271" s="127" t="s">
        <v>1856</v>
      </c>
      <c r="B1271" s="127">
        <f>B1272</f>
        <v>12</v>
      </c>
      <c r="C1271" s="127">
        <f>C1272</f>
        <v>2</v>
      </c>
      <c r="D1271" s="127">
        <f t="shared" si="19"/>
        <v>16.670000000000002</v>
      </c>
      <c r="E1271" s="138"/>
    </row>
    <row r="1272" spans="1:5" ht="18.75" customHeight="1">
      <c r="A1272" s="138" t="s">
        <v>1347</v>
      </c>
      <c r="B1272" s="138">
        <v>12</v>
      </c>
      <c r="C1272" s="138">
        <v>2</v>
      </c>
      <c r="D1272" s="127">
        <f t="shared" si="19"/>
        <v>16.670000000000002</v>
      </c>
      <c r="E1272" s="153"/>
    </row>
    <row r="1273" spans="1:5" ht="18.75" customHeight="1">
      <c r="A1273" s="127" t="s">
        <v>1857</v>
      </c>
      <c r="B1273" s="156">
        <f>B1274+B1275</f>
        <v>5757</v>
      </c>
      <c r="C1273" s="156">
        <f>C1274+C1275</f>
        <v>11827</v>
      </c>
      <c r="D1273" s="127">
        <f t="shared" si="19"/>
        <v>205.44</v>
      </c>
      <c r="E1273" s="157"/>
    </row>
    <row r="1274" spans="1:5" ht="18.75" customHeight="1">
      <c r="A1274" s="138" t="s">
        <v>1348</v>
      </c>
      <c r="B1274" s="157"/>
      <c r="C1274" s="157">
        <v>9000</v>
      </c>
      <c r="D1274" s="127">
        <f t="shared" si="19"/>
        <v>0</v>
      </c>
      <c r="E1274" s="157"/>
    </row>
    <row r="1275" spans="1:5" ht="18.75" customHeight="1">
      <c r="A1275" s="138" t="s">
        <v>1349</v>
      </c>
      <c r="B1275" s="138">
        <v>5757</v>
      </c>
      <c r="C1275" s="157">
        <v>2827</v>
      </c>
      <c r="D1275" s="127">
        <f t="shared" si="19"/>
        <v>49.11</v>
      </c>
      <c r="E1275" s="157"/>
    </row>
    <row r="1276" spans="1:5" ht="18.75" customHeight="1">
      <c r="A1276" s="138"/>
      <c r="B1276" s="157"/>
      <c r="C1276" s="157"/>
      <c r="D1276" s="138">
        <f t="shared" si="19"/>
        <v>0</v>
      </c>
      <c r="E1276" s="157"/>
    </row>
    <row r="1277" spans="1:5" ht="18.75" customHeight="1">
      <c r="A1277" s="138"/>
      <c r="B1277" s="157"/>
      <c r="C1277" s="157"/>
      <c r="D1277" s="138">
        <f t="shared" si="19"/>
        <v>0</v>
      </c>
      <c r="E1277" s="157"/>
    </row>
    <row r="1278" spans="1:5" ht="18.75" customHeight="1">
      <c r="A1278" s="158" t="s">
        <v>165</v>
      </c>
      <c r="B1278" s="159">
        <f>B5+B249+B253+B265+B356+B409+B463+B520+B640+B712+B785+B804+B915+B979+B1045+B1065+B1080+B1090+B1134+B1154+B1207+B1264+B1265+B1271+B1273</f>
        <v>287576</v>
      </c>
      <c r="C1278" s="159">
        <f>C5+C249+C253+C265+C356+C409+C463+C520+C640+C712+C785+C804+C915+C979+C1045+C1065+C1080+C1090+C1134+C1154+C1207+C1264+C1265+C1271+C1273</f>
        <v>224937</v>
      </c>
      <c r="D1278" s="127">
        <f t="shared" si="19"/>
        <v>78.22</v>
      </c>
      <c r="E1278" s="157"/>
    </row>
  </sheetData>
  <mergeCells count="1">
    <mergeCell ref="A2:E2"/>
  </mergeCells>
  <phoneticPr fontId="13" type="noConversion"/>
  <printOptions horizontalCentered="1"/>
  <pageMargins left="0" right="0" top="0" bottom="0" header="0" footer="0"/>
  <pageSetup paperSize="9" scale="80" orientation="portrait" r:id="rId1"/>
</worksheet>
</file>

<file path=xl/worksheets/sheet5.xml><?xml version="1.0" encoding="utf-8"?>
<worksheet xmlns="http://schemas.openxmlformats.org/spreadsheetml/2006/main" xmlns:r="http://schemas.openxmlformats.org/officeDocument/2006/relationships">
  <dimension ref="A1:I109"/>
  <sheetViews>
    <sheetView showGridLines="0" showZeros="0" tabSelected="1" zoomScale="93" workbookViewId="0">
      <pane ySplit="5" topLeftCell="A6" activePane="bottomLeft" state="frozen"/>
      <selection activeCell="A3" sqref="A3"/>
      <selection pane="bottomLeft" activeCell="C8" sqref="C8"/>
    </sheetView>
  </sheetViews>
  <sheetFormatPr defaultRowHeight="14.25"/>
  <cols>
    <col min="1" max="1" width="45" style="305" customWidth="1"/>
    <col min="2" max="2" width="20.5" style="162" customWidth="1"/>
    <col min="3" max="3" width="16.625" style="162" customWidth="1"/>
    <col min="4" max="4" width="43.625" style="163" customWidth="1"/>
    <col min="5" max="5" width="19.5" style="162" customWidth="1"/>
    <col min="6" max="6" width="16.625" style="162" customWidth="1"/>
    <col min="7" max="7" width="14.5" style="193" customWidth="1"/>
    <col min="8" max="8" width="9" style="163"/>
    <col min="9" max="9" width="52.5" style="163" customWidth="1"/>
    <col min="10" max="256" width="9" style="163"/>
    <col min="257" max="257" width="45" style="163" customWidth="1"/>
    <col min="258" max="258" width="20.5" style="163" customWidth="1"/>
    <col min="259" max="259" width="16.625" style="163" customWidth="1"/>
    <col min="260" max="260" width="43.625" style="163" customWidth="1"/>
    <col min="261" max="261" width="19.5" style="163" customWidth="1"/>
    <col min="262" max="262" width="16.625" style="163" customWidth="1"/>
    <col min="263" max="264" width="9" style="163"/>
    <col min="265" max="265" width="52.5" style="163" customWidth="1"/>
    <col min="266" max="512" width="9" style="163"/>
    <col min="513" max="513" width="45" style="163" customWidth="1"/>
    <col min="514" max="514" width="20.5" style="163" customWidth="1"/>
    <col min="515" max="515" width="16.625" style="163" customWidth="1"/>
    <col min="516" max="516" width="43.625" style="163" customWidth="1"/>
    <col min="517" max="517" width="19.5" style="163" customWidth="1"/>
    <col min="518" max="518" width="16.625" style="163" customWidth="1"/>
    <col min="519" max="520" width="9" style="163"/>
    <col min="521" max="521" width="52.5" style="163" customWidth="1"/>
    <col min="522" max="768" width="9" style="163"/>
    <col min="769" max="769" width="45" style="163" customWidth="1"/>
    <col min="770" max="770" width="20.5" style="163" customWidth="1"/>
    <col min="771" max="771" width="16.625" style="163" customWidth="1"/>
    <col min="772" max="772" width="43.625" style="163" customWidth="1"/>
    <col min="773" max="773" width="19.5" style="163" customWidth="1"/>
    <col min="774" max="774" width="16.625" style="163" customWidth="1"/>
    <col min="775" max="776" width="9" style="163"/>
    <col min="777" max="777" width="52.5" style="163" customWidth="1"/>
    <col min="778" max="1024" width="9" style="163"/>
    <col min="1025" max="1025" width="45" style="163" customWidth="1"/>
    <col min="1026" max="1026" width="20.5" style="163" customWidth="1"/>
    <col min="1027" max="1027" width="16.625" style="163" customWidth="1"/>
    <col min="1028" max="1028" width="43.625" style="163" customWidth="1"/>
    <col min="1029" max="1029" width="19.5" style="163" customWidth="1"/>
    <col min="1030" max="1030" width="16.625" style="163" customWidth="1"/>
    <col min="1031" max="1032" width="9" style="163"/>
    <col min="1033" max="1033" width="52.5" style="163" customWidth="1"/>
    <col min="1034" max="1280" width="9" style="163"/>
    <col min="1281" max="1281" width="45" style="163" customWidth="1"/>
    <col min="1282" max="1282" width="20.5" style="163" customWidth="1"/>
    <col min="1283" max="1283" width="16.625" style="163" customWidth="1"/>
    <col min="1284" max="1284" width="43.625" style="163" customWidth="1"/>
    <col min="1285" max="1285" width="19.5" style="163" customWidth="1"/>
    <col min="1286" max="1286" width="16.625" style="163" customWidth="1"/>
    <col min="1287" max="1288" width="9" style="163"/>
    <col min="1289" max="1289" width="52.5" style="163" customWidth="1"/>
    <col min="1290" max="1536" width="9" style="163"/>
    <col min="1537" max="1537" width="45" style="163" customWidth="1"/>
    <col min="1538" max="1538" width="20.5" style="163" customWidth="1"/>
    <col min="1539" max="1539" width="16.625" style="163" customWidth="1"/>
    <col min="1540" max="1540" width="43.625" style="163" customWidth="1"/>
    <col min="1541" max="1541" width="19.5" style="163" customWidth="1"/>
    <col min="1542" max="1542" width="16.625" style="163" customWidth="1"/>
    <col min="1543" max="1544" width="9" style="163"/>
    <col min="1545" max="1545" width="52.5" style="163" customWidth="1"/>
    <col min="1546" max="1792" width="9" style="163"/>
    <col min="1793" max="1793" width="45" style="163" customWidth="1"/>
    <col min="1794" max="1794" width="20.5" style="163" customWidth="1"/>
    <col min="1795" max="1795" width="16.625" style="163" customWidth="1"/>
    <col min="1796" max="1796" width="43.625" style="163" customWidth="1"/>
    <col min="1797" max="1797" width="19.5" style="163" customWidth="1"/>
    <col min="1798" max="1798" width="16.625" style="163" customWidth="1"/>
    <col min="1799" max="1800" width="9" style="163"/>
    <col min="1801" max="1801" width="52.5" style="163" customWidth="1"/>
    <col min="1802" max="2048" width="9" style="163"/>
    <col min="2049" max="2049" width="45" style="163" customWidth="1"/>
    <col min="2050" max="2050" width="20.5" style="163" customWidth="1"/>
    <col min="2051" max="2051" width="16.625" style="163" customWidth="1"/>
    <col min="2052" max="2052" width="43.625" style="163" customWidth="1"/>
    <col min="2053" max="2053" width="19.5" style="163" customWidth="1"/>
    <col min="2054" max="2054" width="16.625" style="163" customWidth="1"/>
    <col min="2055" max="2056" width="9" style="163"/>
    <col min="2057" max="2057" width="52.5" style="163" customWidth="1"/>
    <col min="2058" max="2304" width="9" style="163"/>
    <col min="2305" max="2305" width="45" style="163" customWidth="1"/>
    <col min="2306" max="2306" width="20.5" style="163" customWidth="1"/>
    <col min="2307" max="2307" width="16.625" style="163" customWidth="1"/>
    <col min="2308" max="2308" width="43.625" style="163" customWidth="1"/>
    <col min="2309" max="2309" width="19.5" style="163" customWidth="1"/>
    <col min="2310" max="2310" width="16.625" style="163" customWidth="1"/>
    <col min="2311" max="2312" width="9" style="163"/>
    <col min="2313" max="2313" width="52.5" style="163" customWidth="1"/>
    <col min="2314" max="2560" width="9" style="163"/>
    <col min="2561" max="2561" width="45" style="163" customWidth="1"/>
    <col min="2562" max="2562" width="20.5" style="163" customWidth="1"/>
    <col min="2563" max="2563" width="16.625" style="163" customWidth="1"/>
    <col min="2564" max="2564" width="43.625" style="163" customWidth="1"/>
    <col min="2565" max="2565" width="19.5" style="163" customWidth="1"/>
    <col min="2566" max="2566" width="16.625" style="163" customWidth="1"/>
    <col min="2567" max="2568" width="9" style="163"/>
    <col min="2569" max="2569" width="52.5" style="163" customWidth="1"/>
    <col min="2570" max="2816" width="9" style="163"/>
    <col min="2817" max="2817" width="45" style="163" customWidth="1"/>
    <col min="2818" max="2818" width="20.5" style="163" customWidth="1"/>
    <col min="2819" max="2819" width="16.625" style="163" customWidth="1"/>
    <col min="2820" max="2820" width="43.625" style="163" customWidth="1"/>
    <col min="2821" max="2821" width="19.5" style="163" customWidth="1"/>
    <col min="2822" max="2822" width="16.625" style="163" customWidth="1"/>
    <col min="2823" max="2824" width="9" style="163"/>
    <col min="2825" max="2825" width="52.5" style="163" customWidth="1"/>
    <col min="2826" max="3072" width="9" style="163"/>
    <col min="3073" max="3073" width="45" style="163" customWidth="1"/>
    <col min="3074" max="3074" width="20.5" style="163" customWidth="1"/>
    <col min="3075" max="3075" width="16.625" style="163" customWidth="1"/>
    <col min="3076" max="3076" width="43.625" style="163" customWidth="1"/>
    <col min="3077" max="3077" width="19.5" style="163" customWidth="1"/>
    <col min="3078" max="3078" width="16.625" style="163" customWidth="1"/>
    <col min="3079" max="3080" width="9" style="163"/>
    <col min="3081" max="3081" width="52.5" style="163" customWidth="1"/>
    <col min="3082" max="3328" width="9" style="163"/>
    <col min="3329" max="3329" width="45" style="163" customWidth="1"/>
    <col min="3330" max="3330" width="20.5" style="163" customWidth="1"/>
    <col min="3331" max="3331" width="16.625" style="163" customWidth="1"/>
    <col min="3332" max="3332" width="43.625" style="163" customWidth="1"/>
    <col min="3333" max="3333" width="19.5" style="163" customWidth="1"/>
    <col min="3334" max="3334" width="16.625" style="163" customWidth="1"/>
    <col min="3335" max="3336" width="9" style="163"/>
    <col min="3337" max="3337" width="52.5" style="163" customWidth="1"/>
    <col min="3338" max="3584" width="9" style="163"/>
    <col min="3585" max="3585" width="45" style="163" customWidth="1"/>
    <col min="3586" max="3586" width="20.5" style="163" customWidth="1"/>
    <col min="3587" max="3587" width="16.625" style="163" customWidth="1"/>
    <col min="3588" max="3588" width="43.625" style="163" customWidth="1"/>
    <col min="3589" max="3589" width="19.5" style="163" customWidth="1"/>
    <col min="3590" max="3590" width="16.625" style="163" customWidth="1"/>
    <col min="3591" max="3592" width="9" style="163"/>
    <col min="3593" max="3593" width="52.5" style="163" customWidth="1"/>
    <col min="3594" max="3840" width="9" style="163"/>
    <col min="3841" max="3841" width="45" style="163" customWidth="1"/>
    <col min="3842" max="3842" width="20.5" style="163" customWidth="1"/>
    <col min="3843" max="3843" width="16.625" style="163" customWidth="1"/>
    <col min="3844" max="3844" width="43.625" style="163" customWidth="1"/>
    <col min="3845" max="3845" width="19.5" style="163" customWidth="1"/>
    <col min="3846" max="3846" width="16.625" style="163" customWidth="1"/>
    <col min="3847" max="3848" width="9" style="163"/>
    <col min="3849" max="3849" width="52.5" style="163" customWidth="1"/>
    <col min="3850" max="4096" width="9" style="163"/>
    <col min="4097" max="4097" width="45" style="163" customWidth="1"/>
    <col min="4098" max="4098" width="20.5" style="163" customWidth="1"/>
    <col min="4099" max="4099" width="16.625" style="163" customWidth="1"/>
    <col min="4100" max="4100" width="43.625" style="163" customWidth="1"/>
    <col min="4101" max="4101" width="19.5" style="163" customWidth="1"/>
    <col min="4102" max="4102" width="16.625" style="163" customWidth="1"/>
    <col min="4103" max="4104" width="9" style="163"/>
    <col min="4105" max="4105" width="52.5" style="163" customWidth="1"/>
    <col min="4106" max="4352" width="9" style="163"/>
    <col min="4353" max="4353" width="45" style="163" customWidth="1"/>
    <col min="4354" max="4354" width="20.5" style="163" customWidth="1"/>
    <col min="4355" max="4355" width="16.625" style="163" customWidth="1"/>
    <col min="4356" max="4356" width="43.625" style="163" customWidth="1"/>
    <col min="4357" max="4357" width="19.5" style="163" customWidth="1"/>
    <col min="4358" max="4358" width="16.625" style="163" customWidth="1"/>
    <col min="4359" max="4360" width="9" style="163"/>
    <col min="4361" max="4361" width="52.5" style="163" customWidth="1"/>
    <col min="4362" max="4608" width="9" style="163"/>
    <col min="4609" max="4609" width="45" style="163" customWidth="1"/>
    <col min="4610" max="4610" width="20.5" style="163" customWidth="1"/>
    <col min="4611" max="4611" width="16.625" style="163" customWidth="1"/>
    <col min="4612" max="4612" width="43.625" style="163" customWidth="1"/>
    <col min="4613" max="4613" width="19.5" style="163" customWidth="1"/>
    <col min="4614" max="4614" width="16.625" style="163" customWidth="1"/>
    <col min="4615" max="4616" width="9" style="163"/>
    <col min="4617" max="4617" width="52.5" style="163" customWidth="1"/>
    <col min="4618" max="4864" width="9" style="163"/>
    <col min="4865" max="4865" width="45" style="163" customWidth="1"/>
    <col min="4866" max="4866" width="20.5" style="163" customWidth="1"/>
    <col min="4867" max="4867" width="16.625" style="163" customWidth="1"/>
    <col min="4868" max="4868" width="43.625" style="163" customWidth="1"/>
    <col min="4869" max="4869" width="19.5" style="163" customWidth="1"/>
    <col min="4870" max="4870" width="16.625" style="163" customWidth="1"/>
    <col min="4871" max="4872" width="9" style="163"/>
    <col min="4873" max="4873" width="52.5" style="163" customWidth="1"/>
    <col min="4874" max="5120" width="9" style="163"/>
    <col min="5121" max="5121" width="45" style="163" customWidth="1"/>
    <col min="5122" max="5122" width="20.5" style="163" customWidth="1"/>
    <col min="5123" max="5123" width="16.625" style="163" customWidth="1"/>
    <col min="5124" max="5124" width="43.625" style="163" customWidth="1"/>
    <col min="5125" max="5125" width="19.5" style="163" customWidth="1"/>
    <col min="5126" max="5126" width="16.625" style="163" customWidth="1"/>
    <col min="5127" max="5128" width="9" style="163"/>
    <col min="5129" max="5129" width="52.5" style="163" customWidth="1"/>
    <col min="5130" max="5376" width="9" style="163"/>
    <col min="5377" max="5377" width="45" style="163" customWidth="1"/>
    <col min="5378" max="5378" width="20.5" style="163" customWidth="1"/>
    <col min="5379" max="5379" width="16.625" style="163" customWidth="1"/>
    <col min="5380" max="5380" width="43.625" style="163" customWidth="1"/>
    <col min="5381" max="5381" width="19.5" style="163" customWidth="1"/>
    <col min="5382" max="5382" width="16.625" style="163" customWidth="1"/>
    <col min="5383" max="5384" width="9" style="163"/>
    <col min="5385" max="5385" width="52.5" style="163" customWidth="1"/>
    <col min="5386" max="5632" width="9" style="163"/>
    <col min="5633" max="5633" width="45" style="163" customWidth="1"/>
    <col min="5634" max="5634" width="20.5" style="163" customWidth="1"/>
    <col min="5635" max="5635" width="16.625" style="163" customWidth="1"/>
    <col min="5636" max="5636" width="43.625" style="163" customWidth="1"/>
    <col min="5637" max="5637" width="19.5" style="163" customWidth="1"/>
    <col min="5638" max="5638" width="16.625" style="163" customWidth="1"/>
    <col min="5639" max="5640" width="9" style="163"/>
    <col min="5641" max="5641" width="52.5" style="163" customWidth="1"/>
    <col min="5642" max="5888" width="9" style="163"/>
    <col min="5889" max="5889" width="45" style="163" customWidth="1"/>
    <col min="5890" max="5890" width="20.5" style="163" customWidth="1"/>
    <col min="5891" max="5891" width="16.625" style="163" customWidth="1"/>
    <col min="5892" max="5892" width="43.625" style="163" customWidth="1"/>
    <col min="5893" max="5893" width="19.5" style="163" customWidth="1"/>
    <col min="5894" max="5894" width="16.625" style="163" customWidth="1"/>
    <col min="5895" max="5896" width="9" style="163"/>
    <col min="5897" max="5897" width="52.5" style="163" customWidth="1"/>
    <col min="5898" max="6144" width="9" style="163"/>
    <col min="6145" max="6145" width="45" style="163" customWidth="1"/>
    <col min="6146" max="6146" width="20.5" style="163" customWidth="1"/>
    <col min="6147" max="6147" width="16.625" style="163" customWidth="1"/>
    <col min="6148" max="6148" width="43.625" style="163" customWidth="1"/>
    <col min="6149" max="6149" width="19.5" style="163" customWidth="1"/>
    <col min="6150" max="6150" width="16.625" style="163" customWidth="1"/>
    <col min="6151" max="6152" width="9" style="163"/>
    <col min="6153" max="6153" width="52.5" style="163" customWidth="1"/>
    <col min="6154" max="6400" width="9" style="163"/>
    <col min="6401" max="6401" width="45" style="163" customWidth="1"/>
    <col min="6402" max="6402" width="20.5" style="163" customWidth="1"/>
    <col min="6403" max="6403" width="16.625" style="163" customWidth="1"/>
    <col min="6404" max="6404" width="43.625" style="163" customWidth="1"/>
    <col min="6405" max="6405" width="19.5" style="163" customWidth="1"/>
    <col min="6406" max="6406" width="16.625" style="163" customWidth="1"/>
    <col min="6407" max="6408" width="9" style="163"/>
    <col min="6409" max="6409" width="52.5" style="163" customWidth="1"/>
    <col min="6410" max="6656" width="9" style="163"/>
    <col min="6657" max="6657" width="45" style="163" customWidth="1"/>
    <col min="6658" max="6658" width="20.5" style="163" customWidth="1"/>
    <col min="6659" max="6659" width="16.625" style="163" customWidth="1"/>
    <col min="6660" max="6660" width="43.625" style="163" customWidth="1"/>
    <col min="6661" max="6661" width="19.5" style="163" customWidth="1"/>
    <col min="6662" max="6662" width="16.625" style="163" customWidth="1"/>
    <col min="6663" max="6664" width="9" style="163"/>
    <col min="6665" max="6665" width="52.5" style="163" customWidth="1"/>
    <col min="6666" max="6912" width="9" style="163"/>
    <col min="6913" max="6913" width="45" style="163" customWidth="1"/>
    <col min="6914" max="6914" width="20.5" style="163" customWidth="1"/>
    <col min="6915" max="6915" width="16.625" style="163" customWidth="1"/>
    <col min="6916" max="6916" width="43.625" style="163" customWidth="1"/>
    <col min="6917" max="6917" width="19.5" style="163" customWidth="1"/>
    <col min="6918" max="6918" width="16.625" style="163" customWidth="1"/>
    <col min="6919" max="6920" width="9" style="163"/>
    <col min="6921" max="6921" width="52.5" style="163" customWidth="1"/>
    <col min="6922" max="7168" width="9" style="163"/>
    <col min="7169" max="7169" width="45" style="163" customWidth="1"/>
    <col min="7170" max="7170" width="20.5" style="163" customWidth="1"/>
    <col min="7171" max="7171" width="16.625" style="163" customWidth="1"/>
    <col min="7172" max="7172" width="43.625" style="163" customWidth="1"/>
    <col min="7173" max="7173" width="19.5" style="163" customWidth="1"/>
    <col min="7174" max="7174" width="16.625" style="163" customWidth="1"/>
    <col min="7175" max="7176" width="9" style="163"/>
    <col min="7177" max="7177" width="52.5" style="163" customWidth="1"/>
    <col min="7178" max="7424" width="9" style="163"/>
    <col min="7425" max="7425" width="45" style="163" customWidth="1"/>
    <col min="7426" max="7426" width="20.5" style="163" customWidth="1"/>
    <col min="7427" max="7427" width="16.625" style="163" customWidth="1"/>
    <col min="7428" max="7428" width="43.625" style="163" customWidth="1"/>
    <col min="7429" max="7429" width="19.5" style="163" customWidth="1"/>
    <col min="7430" max="7430" width="16.625" style="163" customWidth="1"/>
    <col min="7431" max="7432" width="9" style="163"/>
    <col min="7433" max="7433" width="52.5" style="163" customWidth="1"/>
    <col min="7434" max="7680" width="9" style="163"/>
    <col min="7681" max="7681" width="45" style="163" customWidth="1"/>
    <col min="7682" max="7682" width="20.5" style="163" customWidth="1"/>
    <col min="7683" max="7683" width="16.625" style="163" customWidth="1"/>
    <col min="7684" max="7684" width="43.625" style="163" customWidth="1"/>
    <col min="7685" max="7685" width="19.5" style="163" customWidth="1"/>
    <col min="7686" max="7686" width="16.625" style="163" customWidth="1"/>
    <col min="7687" max="7688" width="9" style="163"/>
    <col min="7689" max="7689" width="52.5" style="163" customWidth="1"/>
    <col min="7690" max="7936" width="9" style="163"/>
    <col min="7937" max="7937" width="45" style="163" customWidth="1"/>
    <col min="7938" max="7938" width="20.5" style="163" customWidth="1"/>
    <col min="7939" max="7939" width="16.625" style="163" customWidth="1"/>
    <col min="7940" max="7940" width="43.625" style="163" customWidth="1"/>
    <col min="7941" max="7941" width="19.5" style="163" customWidth="1"/>
    <col min="7942" max="7942" width="16.625" style="163" customWidth="1"/>
    <col min="7943" max="7944" width="9" style="163"/>
    <col min="7945" max="7945" width="52.5" style="163" customWidth="1"/>
    <col min="7946" max="8192" width="9" style="163"/>
    <col min="8193" max="8193" width="45" style="163" customWidth="1"/>
    <col min="8194" max="8194" width="20.5" style="163" customWidth="1"/>
    <col min="8195" max="8195" width="16.625" style="163" customWidth="1"/>
    <col min="8196" max="8196" width="43.625" style="163" customWidth="1"/>
    <col min="8197" max="8197" width="19.5" style="163" customWidth="1"/>
    <col min="8198" max="8198" width="16.625" style="163" customWidth="1"/>
    <col min="8199" max="8200" width="9" style="163"/>
    <col min="8201" max="8201" width="52.5" style="163" customWidth="1"/>
    <col min="8202" max="8448" width="9" style="163"/>
    <col min="8449" max="8449" width="45" style="163" customWidth="1"/>
    <col min="8450" max="8450" width="20.5" style="163" customWidth="1"/>
    <col min="8451" max="8451" width="16.625" style="163" customWidth="1"/>
    <col min="8452" max="8452" width="43.625" style="163" customWidth="1"/>
    <col min="8453" max="8453" width="19.5" style="163" customWidth="1"/>
    <col min="8454" max="8454" width="16.625" style="163" customWidth="1"/>
    <col min="8455" max="8456" width="9" style="163"/>
    <col min="8457" max="8457" width="52.5" style="163" customWidth="1"/>
    <col min="8458" max="8704" width="9" style="163"/>
    <col min="8705" max="8705" width="45" style="163" customWidth="1"/>
    <col min="8706" max="8706" width="20.5" style="163" customWidth="1"/>
    <col min="8707" max="8707" width="16.625" style="163" customWidth="1"/>
    <col min="8708" max="8708" width="43.625" style="163" customWidth="1"/>
    <col min="8709" max="8709" width="19.5" style="163" customWidth="1"/>
    <col min="8710" max="8710" width="16.625" style="163" customWidth="1"/>
    <col min="8711" max="8712" width="9" style="163"/>
    <col min="8713" max="8713" width="52.5" style="163" customWidth="1"/>
    <col min="8714" max="8960" width="9" style="163"/>
    <col min="8961" max="8961" width="45" style="163" customWidth="1"/>
    <col min="8962" max="8962" width="20.5" style="163" customWidth="1"/>
    <col min="8963" max="8963" width="16.625" style="163" customWidth="1"/>
    <col min="8964" max="8964" width="43.625" style="163" customWidth="1"/>
    <col min="8965" max="8965" width="19.5" style="163" customWidth="1"/>
    <col min="8966" max="8966" width="16.625" style="163" customWidth="1"/>
    <col min="8967" max="8968" width="9" style="163"/>
    <col min="8969" max="8969" width="52.5" style="163" customWidth="1"/>
    <col min="8970" max="9216" width="9" style="163"/>
    <col min="9217" max="9217" width="45" style="163" customWidth="1"/>
    <col min="9218" max="9218" width="20.5" style="163" customWidth="1"/>
    <col min="9219" max="9219" width="16.625" style="163" customWidth="1"/>
    <col min="9220" max="9220" width="43.625" style="163" customWidth="1"/>
    <col min="9221" max="9221" width="19.5" style="163" customWidth="1"/>
    <col min="9222" max="9222" width="16.625" style="163" customWidth="1"/>
    <col min="9223" max="9224" width="9" style="163"/>
    <col min="9225" max="9225" width="52.5" style="163" customWidth="1"/>
    <col min="9226" max="9472" width="9" style="163"/>
    <col min="9473" max="9473" width="45" style="163" customWidth="1"/>
    <col min="9474" max="9474" width="20.5" style="163" customWidth="1"/>
    <col min="9475" max="9475" width="16.625" style="163" customWidth="1"/>
    <col min="9476" max="9476" width="43.625" style="163" customWidth="1"/>
    <col min="9477" max="9477" width="19.5" style="163" customWidth="1"/>
    <col min="9478" max="9478" width="16.625" style="163" customWidth="1"/>
    <col min="9479" max="9480" width="9" style="163"/>
    <col min="9481" max="9481" width="52.5" style="163" customWidth="1"/>
    <col min="9482" max="9728" width="9" style="163"/>
    <col min="9729" max="9729" width="45" style="163" customWidth="1"/>
    <col min="9730" max="9730" width="20.5" style="163" customWidth="1"/>
    <col min="9731" max="9731" width="16.625" style="163" customWidth="1"/>
    <col min="9732" max="9732" width="43.625" style="163" customWidth="1"/>
    <col min="9733" max="9733" width="19.5" style="163" customWidth="1"/>
    <col min="9734" max="9734" width="16.625" style="163" customWidth="1"/>
    <col min="9735" max="9736" width="9" style="163"/>
    <col min="9737" max="9737" width="52.5" style="163" customWidth="1"/>
    <col min="9738" max="9984" width="9" style="163"/>
    <col min="9985" max="9985" width="45" style="163" customWidth="1"/>
    <col min="9986" max="9986" width="20.5" style="163" customWidth="1"/>
    <col min="9987" max="9987" width="16.625" style="163" customWidth="1"/>
    <col min="9988" max="9988" width="43.625" style="163" customWidth="1"/>
    <col min="9989" max="9989" width="19.5" style="163" customWidth="1"/>
    <col min="9990" max="9990" width="16.625" style="163" customWidth="1"/>
    <col min="9991" max="9992" width="9" style="163"/>
    <col min="9993" max="9993" width="52.5" style="163" customWidth="1"/>
    <col min="9994" max="10240" width="9" style="163"/>
    <col min="10241" max="10241" width="45" style="163" customWidth="1"/>
    <col min="10242" max="10242" width="20.5" style="163" customWidth="1"/>
    <col min="10243" max="10243" width="16.625" style="163" customWidth="1"/>
    <col min="10244" max="10244" width="43.625" style="163" customWidth="1"/>
    <col min="10245" max="10245" width="19.5" style="163" customWidth="1"/>
    <col min="10246" max="10246" width="16.625" style="163" customWidth="1"/>
    <col min="10247" max="10248" width="9" style="163"/>
    <col min="10249" max="10249" width="52.5" style="163" customWidth="1"/>
    <col min="10250" max="10496" width="9" style="163"/>
    <col min="10497" max="10497" width="45" style="163" customWidth="1"/>
    <col min="10498" max="10498" width="20.5" style="163" customWidth="1"/>
    <col min="10499" max="10499" width="16.625" style="163" customWidth="1"/>
    <col min="10500" max="10500" width="43.625" style="163" customWidth="1"/>
    <col min="10501" max="10501" width="19.5" style="163" customWidth="1"/>
    <col min="10502" max="10502" width="16.625" style="163" customWidth="1"/>
    <col min="10503" max="10504" width="9" style="163"/>
    <col min="10505" max="10505" width="52.5" style="163" customWidth="1"/>
    <col min="10506" max="10752" width="9" style="163"/>
    <col min="10753" max="10753" width="45" style="163" customWidth="1"/>
    <col min="10754" max="10754" width="20.5" style="163" customWidth="1"/>
    <col min="10755" max="10755" width="16.625" style="163" customWidth="1"/>
    <col min="10756" max="10756" width="43.625" style="163" customWidth="1"/>
    <col min="10757" max="10757" width="19.5" style="163" customWidth="1"/>
    <col min="10758" max="10758" width="16.625" style="163" customWidth="1"/>
    <col min="10759" max="10760" width="9" style="163"/>
    <col min="10761" max="10761" width="52.5" style="163" customWidth="1"/>
    <col min="10762" max="11008" width="9" style="163"/>
    <col min="11009" max="11009" width="45" style="163" customWidth="1"/>
    <col min="11010" max="11010" width="20.5" style="163" customWidth="1"/>
    <col min="11011" max="11011" width="16.625" style="163" customWidth="1"/>
    <col min="11012" max="11012" width="43.625" style="163" customWidth="1"/>
    <col min="11013" max="11013" width="19.5" style="163" customWidth="1"/>
    <col min="11014" max="11014" width="16.625" style="163" customWidth="1"/>
    <col min="11015" max="11016" width="9" style="163"/>
    <col min="11017" max="11017" width="52.5" style="163" customWidth="1"/>
    <col min="11018" max="11264" width="9" style="163"/>
    <col min="11265" max="11265" width="45" style="163" customWidth="1"/>
    <col min="11266" max="11266" width="20.5" style="163" customWidth="1"/>
    <col min="11267" max="11267" width="16.625" style="163" customWidth="1"/>
    <col min="11268" max="11268" width="43.625" style="163" customWidth="1"/>
    <col min="11269" max="11269" width="19.5" style="163" customWidth="1"/>
    <col min="11270" max="11270" width="16.625" style="163" customWidth="1"/>
    <col min="11271" max="11272" width="9" style="163"/>
    <col min="11273" max="11273" width="52.5" style="163" customWidth="1"/>
    <col min="11274" max="11520" width="9" style="163"/>
    <col min="11521" max="11521" width="45" style="163" customWidth="1"/>
    <col min="11522" max="11522" width="20.5" style="163" customWidth="1"/>
    <col min="11523" max="11523" width="16.625" style="163" customWidth="1"/>
    <col min="11524" max="11524" width="43.625" style="163" customWidth="1"/>
    <col min="11525" max="11525" width="19.5" style="163" customWidth="1"/>
    <col min="11526" max="11526" width="16.625" style="163" customWidth="1"/>
    <col min="11527" max="11528" width="9" style="163"/>
    <col min="11529" max="11529" width="52.5" style="163" customWidth="1"/>
    <col min="11530" max="11776" width="9" style="163"/>
    <col min="11777" max="11777" width="45" style="163" customWidth="1"/>
    <col min="11778" max="11778" width="20.5" style="163" customWidth="1"/>
    <col min="11779" max="11779" width="16.625" style="163" customWidth="1"/>
    <col min="11780" max="11780" width="43.625" style="163" customWidth="1"/>
    <col min="11781" max="11781" width="19.5" style="163" customWidth="1"/>
    <col min="11782" max="11782" width="16.625" style="163" customWidth="1"/>
    <col min="11783" max="11784" width="9" style="163"/>
    <col min="11785" max="11785" width="52.5" style="163" customWidth="1"/>
    <col min="11786" max="12032" width="9" style="163"/>
    <col min="12033" max="12033" width="45" style="163" customWidth="1"/>
    <col min="12034" max="12034" width="20.5" style="163" customWidth="1"/>
    <col min="12035" max="12035" width="16.625" style="163" customWidth="1"/>
    <col min="12036" max="12036" width="43.625" style="163" customWidth="1"/>
    <col min="12037" max="12037" width="19.5" style="163" customWidth="1"/>
    <col min="12038" max="12038" width="16.625" style="163" customWidth="1"/>
    <col min="12039" max="12040" width="9" style="163"/>
    <col min="12041" max="12041" width="52.5" style="163" customWidth="1"/>
    <col min="12042" max="12288" width="9" style="163"/>
    <col min="12289" max="12289" width="45" style="163" customWidth="1"/>
    <col min="12290" max="12290" width="20.5" style="163" customWidth="1"/>
    <col min="12291" max="12291" width="16.625" style="163" customWidth="1"/>
    <col min="12292" max="12292" width="43.625" style="163" customWidth="1"/>
    <col min="12293" max="12293" width="19.5" style="163" customWidth="1"/>
    <col min="12294" max="12294" width="16.625" style="163" customWidth="1"/>
    <col min="12295" max="12296" width="9" style="163"/>
    <col min="12297" max="12297" width="52.5" style="163" customWidth="1"/>
    <col min="12298" max="12544" width="9" style="163"/>
    <col min="12545" max="12545" width="45" style="163" customWidth="1"/>
    <col min="12546" max="12546" width="20.5" style="163" customWidth="1"/>
    <col min="12547" max="12547" width="16.625" style="163" customWidth="1"/>
    <col min="12548" max="12548" width="43.625" style="163" customWidth="1"/>
    <col min="12549" max="12549" width="19.5" style="163" customWidth="1"/>
    <col min="12550" max="12550" width="16.625" style="163" customWidth="1"/>
    <col min="12551" max="12552" width="9" style="163"/>
    <col min="12553" max="12553" width="52.5" style="163" customWidth="1"/>
    <col min="12554" max="12800" width="9" style="163"/>
    <col min="12801" max="12801" width="45" style="163" customWidth="1"/>
    <col min="12802" max="12802" width="20.5" style="163" customWidth="1"/>
    <col min="12803" max="12803" width="16.625" style="163" customWidth="1"/>
    <col min="12804" max="12804" width="43.625" style="163" customWidth="1"/>
    <col min="12805" max="12805" width="19.5" style="163" customWidth="1"/>
    <col min="12806" max="12806" width="16.625" style="163" customWidth="1"/>
    <col min="12807" max="12808" width="9" style="163"/>
    <col min="12809" max="12809" width="52.5" style="163" customWidth="1"/>
    <col min="12810" max="13056" width="9" style="163"/>
    <col min="13057" max="13057" width="45" style="163" customWidth="1"/>
    <col min="13058" max="13058" width="20.5" style="163" customWidth="1"/>
    <col min="13059" max="13059" width="16.625" style="163" customWidth="1"/>
    <col min="13060" max="13060" width="43.625" style="163" customWidth="1"/>
    <col min="13061" max="13061" width="19.5" style="163" customWidth="1"/>
    <col min="13062" max="13062" width="16.625" style="163" customWidth="1"/>
    <col min="13063" max="13064" width="9" style="163"/>
    <col min="13065" max="13065" width="52.5" style="163" customWidth="1"/>
    <col min="13066" max="13312" width="9" style="163"/>
    <col min="13313" max="13313" width="45" style="163" customWidth="1"/>
    <col min="13314" max="13314" width="20.5" style="163" customWidth="1"/>
    <col min="13315" max="13315" width="16.625" style="163" customWidth="1"/>
    <col min="13316" max="13316" width="43.625" style="163" customWidth="1"/>
    <col min="13317" max="13317" width="19.5" style="163" customWidth="1"/>
    <col min="13318" max="13318" width="16.625" style="163" customWidth="1"/>
    <col min="13319" max="13320" width="9" style="163"/>
    <col min="13321" max="13321" width="52.5" style="163" customWidth="1"/>
    <col min="13322" max="13568" width="9" style="163"/>
    <col min="13569" max="13569" width="45" style="163" customWidth="1"/>
    <col min="13570" max="13570" width="20.5" style="163" customWidth="1"/>
    <col min="13571" max="13571" width="16.625" style="163" customWidth="1"/>
    <col min="13572" max="13572" width="43.625" style="163" customWidth="1"/>
    <col min="13573" max="13573" width="19.5" style="163" customWidth="1"/>
    <col min="13574" max="13574" width="16.625" style="163" customWidth="1"/>
    <col min="13575" max="13576" width="9" style="163"/>
    <col min="13577" max="13577" width="52.5" style="163" customWidth="1"/>
    <col min="13578" max="13824" width="9" style="163"/>
    <col min="13825" max="13825" width="45" style="163" customWidth="1"/>
    <col min="13826" max="13826" width="20.5" style="163" customWidth="1"/>
    <col min="13827" max="13827" width="16.625" style="163" customWidth="1"/>
    <col min="13828" max="13828" width="43.625" style="163" customWidth="1"/>
    <col min="13829" max="13829" width="19.5" style="163" customWidth="1"/>
    <col min="13830" max="13830" width="16.625" style="163" customWidth="1"/>
    <col min="13831" max="13832" width="9" style="163"/>
    <col min="13833" max="13833" width="52.5" style="163" customWidth="1"/>
    <col min="13834" max="14080" width="9" style="163"/>
    <col min="14081" max="14081" width="45" style="163" customWidth="1"/>
    <col min="14082" max="14082" width="20.5" style="163" customWidth="1"/>
    <col min="14083" max="14083" width="16.625" style="163" customWidth="1"/>
    <col min="14084" max="14084" width="43.625" style="163" customWidth="1"/>
    <col min="14085" max="14085" width="19.5" style="163" customWidth="1"/>
    <col min="14086" max="14086" width="16.625" style="163" customWidth="1"/>
    <col min="14087" max="14088" width="9" style="163"/>
    <col min="14089" max="14089" width="52.5" style="163" customWidth="1"/>
    <col min="14090" max="14336" width="9" style="163"/>
    <col min="14337" max="14337" width="45" style="163" customWidth="1"/>
    <col min="14338" max="14338" width="20.5" style="163" customWidth="1"/>
    <col min="14339" max="14339" width="16.625" style="163" customWidth="1"/>
    <col min="14340" max="14340" width="43.625" style="163" customWidth="1"/>
    <col min="14341" max="14341" width="19.5" style="163" customWidth="1"/>
    <col min="14342" max="14342" width="16.625" style="163" customWidth="1"/>
    <col min="14343" max="14344" width="9" style="163"/>
    <col min="14345" max="14345" width="52.5" style="163" customWidth="1"/>
    <col min="14346" max="14592" width="9" style="163"/>
    <col min="14593" max="14593" width="45" style="163" customWidth="1"/>
    <col min="14594" max="14594" width="20.5" style="163" customWidth="1"/>
    <col min="14595" max="14595" width="16.625" style="163" customWidth="1"/>
    <col min="14596" max="14596" width="43.625" style="163" customWidth="1"/>
    <col min="14597" max="14597" width="19.5" style="163" customWidth="1"/>
    <col min="14598" max="14598" width="16.625" style="163" customWidth="1"/>
    <col min="14599" max="14600" width="9" style="163"/>
    <col min="14601" max="14601" width="52.5" style="163" customWidth="1"/>
    <col min="14602" max="14848" width="9" style="163"/>
    <col min="14849" max="14849" width="45" style="163" customWidth="1"/>
    <col min="14850" max="14850" width="20.5" style="163" customWidth="1"/>
    <col min="14851" max="14851" width="16.625" style="163" customWidth="1"/>
    <col min="14852" max="14852" width="43.625" style="163" customWidth="1"/>
    <col min="14853" max="14853" width="19.5" style="163" customWidth="1"/>
    <col min="14854" max="14854" width="16.625" style="163" customWidth="1"/>
    <col min="14855" max="14856" width="9" style="163"/>
    <col min="14857" max="14857" width="52.5" style="163" customWidth="1"/>
    <col min="14858" max="15104" width="9" style="163"/>
    <col min="15105" max="15105" width="45" style="163" customWidth="1"/>
    <col min="15106" max="15106" width="20.5" style="163" customWidth="1"/>
    <col min="15107" max="15107" width="16.625" style="163" customWidth="1"/>
    <col min="15108" max="15108" width="43.625" style="163" customWidth="1"/>
    <col min="15109" max="15109" width="19.5" style="163" customWidth="1"/>
    <col min="15110" max="15110" width="16.625" style="163" customWidth="1"/>
    <col min="15111" max="15112" width="9" style="163"/>
    <col min="15113" max="15113" width="52.5" style="163" customWidth="1"/>
    <col min="15114" max="15360" width="9" style="163"/>
    <col min="15361" max="15361" width="45" style="163" customWidth="1"/>
    <col min="15362" max="15362" width="20.5" style="163" customWidth="1"/>
    <col min="15363" max="15363" width="16.625" style="163" customWidth="1"/>
    <col min="15364" max="15364" width="43.625" style="163" customWidth="1"/>
    <col min="15365" max="15365" width="19.5" style="163" customWidth="1"/>
    <col min="15366" max="15366" width="16.625" style="163" customWidth="1"/>
    <col min="15367" max="15368" width="9" style="163"/>
    <col min="15369" max="15369" width="52.5" style="163" customWidth="1"/>
    <col min="15370" max="15616" width="9" style="163"/>
    <col min="15617" max="15617" width="45" style="163" customWidth="1"/>
    <col min="15618" max="15618" width="20.5" style="163" customWidth="1"/>
    <col min="15619" max="15619" width="16.625" style="163" customWidth="1"/>
    <col min="15620" max="15620" width="43.625" style="163" customWidth="1"/>
    <col min="15621" max="15621" width="19.5" style="163" customWidth="1"/>
    <col min="15622" max="15622" width="16.625" style="163" customWidth="1"/>
    <col min="15623" max="15624" width="9" style="163"/>
    <col min="15625" max="15625" width="52.5" style="163" customWidth="1"/>
    <col min="15626" max="15872" width="9" style="163"/>
    <col min="15873" max="15873" width="45" style="163" customWidth="1"/>
    <col min="15874" max="15874" width="20.5" style="163" customWidth="1"/>
    <col min="15875" max="15875" width="16.625" style="163" customWidth="1"/>
    <col min="15876" max="15876" width="43.625" style="163" customWidth="1"/>
    <col min="15877" max="15877" width="19.5" style="163" customWidth="1"/>
    <col min="15878" max="15878" width="16.625" style="163" customWidth="1"/>
    <col min="15879" max="15880" width="9" style="163"/>
    <col min="15881" max="15881" width="52.5" style="163" customWidth="1"/>
    <col min="15882" max="16128" width="9" style="163"/>
    <col min="16129" max="16129" width="45" style="163" customWidth="1"/>
    <col min="16130" max="16130" width="20.5" style="163" customWidth="1"/>
    <col min="16131" max="16131" width="16.625" style="163" customWidth="1"/>
    <col min="16132" max="16132" width="43.625" style="163" customWidth="1"/>
    <col min="16133" max="16133" width="19.5" style="163" customWidth="1"/>
    <col min="16134" max="16134" width="16.625" style="163" customWidth="1"/>
    <col min="16135" max="16136" width="9" style="163"/>
    <col min="16137" max="16137" width="52.5" style="163" customWidth="1"/>
    <col min="16138" max="16384" width="9" style="163"/>
  </cols>
  <sheetData>
    <row r="1" spans="1:8" ht="18" customHeight="1">
      <c r="A1" s="307" t="s">
        <v>166</v>
      </c>
      <c r="B1" s="161"/>
    </row>
    <row r="2" spans="1:8" s="160" customFormat="1" ht="20.25">
      <c r="A2" s="377" t="s">
        <v>1858</v>
      </c>
      <c r="B2" s="377"/>
      <c r="C2" s="377"/>
      <c r="D2" s="377"/>
      <c r="E2" s="377"/>
      <c r="F2" s="377"/>
      <c r="G2" s="194"/>
    </row>
    <row r="3" spans="1:8" ht="20.25" customHeight="1">
      <c r="A3" s="307"/>
      <c r="B3" s="161"/>
      <c r="F3" s="164" t="s">
        <v>9</v>
      </c>
    </row>
    <row r="4" spans="1:8" ht="31.5" customHeight="1">
      <c r="A4" s="378" t="s">
        <v>167</v>
      </c>
      <c r="B4" s="379"/>
      <c r="C4" s="380"/>
      <c r="D4" s="381" t="s">
        <v>168</v>
      </c>
      <c r="E4" s="381"/>
      <c r="F4" s="381"/>
    </row>
    <row r="5" spans="1:8" ht="21.95" customHeight="1">
      <c r="A5" s="308" t="s">
        <v>217</v>
      </c>
      <c r="B5" s="165" t="s">
        <v>11</v>
      </c>
      <c r="C5" s="206" t="s">
        <v>12</v>
      </c>
      <c r="D5" s="206" t="s">
        <v>217</v>
      </c>
      <c r="E5" s="165" t="s">
        <v>11</v>
      </c>
      <c r="F5" s="206" t="s">
        <v>12</v>
      </c>
      <c r="G5" s="205" t="s">
        <v>1859</v>
      </c>
      <c r="H5" s="166" t="s">
        <v>1860</v>
      </c>
    </row>
    <row r="6" spans="1:8" ht="20.100000000000001" customHeight="1">
      <c r="A6" s="309" t="s">
        <v>169</v>
      </c>
      <c r="B6" s="168">
        <f>'表一 '!B33</f>
        <v>150105</v>
      </c>
      <c r="C6" s="168">
        <f>'表一 '!C33</f>
        <v>162149</v>
      </c>
      <c r="D6" s="167" t="s">
        <v>170</v>
      </c>
      <c r="E6" s="168">
        <f>表二!B1278</f>
        <v>287576</v>
      </c>
      <c r="F6" s="168">
        <f>表二!C1278</f>
        <v>224937</v>
      </c>
    </row>
    <row r="7" spans="1:8" ht="20.100000000000001" customHeight="1">
      <c r="A7" s="310" t="s">
        <v>171</v>
      </c>
      <c r="B7" s="168">
        <f>B8+B76+B77+B81+B82+B83+B84</f>
        <v>0</v>
      </c>
      <c r="C7" s="168">
        <f>C8+C76+C77+C81+C82+C83+C84</f>
        <v>85980</v>
      </c>
      <c r="D7" s="170" t="s">
        <v>172</v>
      </c>
      <c r="E7" s="168">
        <f>E8+E77+E78+E79+E80+E81+E82+E83</f>
        <v>0</v>
      </c>
      <c r="F7" s="168">
        <f>F8+F77+F78+F79+F80+F81+F82+F83</f>
        <v>23192</v>
      </c>
      <c r="G7" s="195"/>
    </row>
    <row r="8" spans="1:8" ht="20.100000000000001" customHeight="1">
      <c r="A8" s="311" t="s">
        <v>173</v>
      </c>
      <c r="B8" s="169">
        <f>B9+B16+B52</f>
        <v>0</v>
      </c>
      <c r="C8" s="169">
        <f>C9+C16+C52</f>
        <v>42110</v>
      </c>
      <c r="D8" s="171" t="s">
        <v>1861</v>
      </c>
      <c r="E8" s="169">
        <f>E9+E10</f>
        <v>0</v>
      </c>
      <c r="F8" s="169">
        <f>F9+F10</f>
        <v>3116</v>
      </c>
      <c r="G8" s="196"/>
    </row>
    <row r="9" spans="1:8" ht="20.100000000000001" customHeight="1">
      <c r="A9" s="311" t="s">
        <v>174</v>
      </c>
      <c r="B9" s="169">
        <f>SUM(B10:B15)</f>
        <v>0</v>
      </c>
      <c r="C9" s="169">
        <f>SUM(C10:C15)</f>
        <v>15050</v>
      </c>
      <c r="D9" s="171" t="s">
        <v>175</v>
      </c>
      <c r="E9" s="172"/>
      <c r="F9" s="173">
        <v>73</v>
      </c>
      <c r="G9" s="196"/>
    </row>
    <row r="10" spans="1:8" ht="20.100000000000001" customHeight="1">
      <c r="A10" s="148" t="s">
        <v>176</v>
      </c>
      <c r="B10" s="174"/>
      <c r="C10" s="175">
        <v>107</v>
      </c>
      <c r="D10" s="171" t="s">
        <v>177</v>
      </c>
      <c r="E10" s="172"/>
      <c r="F10" s="173">
        <v>3043</v>
      </c>
      <c r="G10" s="197"/>
    </row>
    <row r="11" spans="1:8" ht="20.100000000000001" customHeight="1">
      <c r="A11" s="148" t="s">
        <v>178</v>
      </c>
      <c r="B11" s="174"/>
      <c r="C11" s="175">
        <v>94</v>
      </c>
      <c r="D11" s="171"/>
      <c r="E11" s="172"/>
      <c r="F11" s="172"/>
      <c r="G11" s="197"/>
    </row>
    <row r="12" spans="1:8" ht="20.100000000000001" customHeight="1">
      <c r="A12" s="148" t="s">
        <v>179</v>
      </c>
      <c r="B12" s="174"/>
      <c r="C12" s="175">
        <v>1043</v>
      </c>
      <c r="D12" s="171" t="s">
        <v>1862</v>
      </c>
      <c r="E12" s="172"/>
      <c r="F12" s="172"/>
      <c r="G12" s="197"/>
    </row>
    <row r="13" spans="1:8" ht="20.100000000000001" customHeight="1">
      <c r="A13" s="148" t="s">
        <v>180</v>
      </c>
      <c r="B13" s="174"/>
      <c r="C13" s="175">
        <v>1</v>
      </c>
      <c r="D13" s="171" t="s">
        <v>1862</v>
      </c>
      <c r="E13" s="172"/>
      <c r="F13" s="172"/>
      <c r="G13" s="197"/>
    </row>
    <row r="14" spans="1:8" ht="20.100000000000001" customHeight="1">
      <c r="A14" s="312" t="s">
        <v>1351</v>
      </c>
      <c r="B14" s="174"/>
      <c r="C14" s="175">
        <v>9888</v>
      </c>
      <c r="D14" s="171" t="s">
        <v>1862</v>
      </c>
      <c r="E14" s="172"/>
      <c r="F14" s="172"/>
      <c r="G14" s="197"/>
    </row>
    <row r="15" spans="1:8" ht="20.100000000000001" customHeight="1">
      <c r="A15" s="148" t="s">
        <v>1863</v>
      </c>
      <c r="B15" s="174"/>
      <c r="C15" s="175">
        <v>3917</v>
      </c>
      <c r="D15" s="171" t="s">
        <v>1862</v>
      </c>
      <c r="E15" s="172"/>
      <c r="F15" s="172"/>
      <c r="G15" s="197"/>
    </row>
    <row r="16" spans="1:8" ht="20.100000000000001" customHeight="1">
      <c r="A16" s="148" t="s">
        <v>181</v>
      </c>
      <c r="B16" s="151">
        <f>SUM(B17:B51)</f>
        <v>0</v>
      </c>
      <c r="C16" s="169">
        <f>SUM(C17:C51)</f>
        <v>24907</v>
      </c>
      <c r="D16" s="171" t="s">
        <v>1862</v>
      </c>
      <c r="E16" s="172"/>
      <c r="F16" s="172"/>
      <c r="G16" s="197"/>
    </row>
    <row r="17" spans="1:7" ht="20.100000000000001" customHeight="1">
      <c r="A17" s="148" t="s">
        <v>182</v>
      </c>
      <c r="B17" s="174"/>
      <c r="C17" s="175"/>
      <c r="D17" s="171" t="s">
        <v>1862</v>
      </c>
      <c r="E17" s="172"/>
      <c r="F17" s="172"/>
      <c r="G17" s="197"/>
    </row>
    <row r="18" spans="1:7" ht="20.100000000000001" customHeight="1">
      <c r="A18" s="149" t="s">
        <v>183</v>
      </c>
      <c r="B18" s="176"/>
      <c r="C18" s="177">
        <v>4467</v>
      </c>
      <c r="D18" s="171" t="s">
        <v>1862</v>
      </c>
      <c r="E18" s="172"/>
      <c r="F18" s="172"/>
      <c r="G18" s="198"/>
    </row>
    <row r="19" spans="1:7" ht="20.100000000000001" customHeight="1">
      <c r="A19" s="313" t="s">
        <v>184</v>
      </c>
      <c r="B19" s="178"/>
      <c r="C19" s="177">
        <v>74</v>
      </c>
      <c r="D19" s="171" t="s">
        <v>1862</v>
      </c>
      <c r="E19" s="172"/>
      <c r="F19" s="172"/>
      <c r="G19" s="199"/>
    </row>
    <row r="20" spans="1:7" ht="20.100000000000001" customHeight="1">
      <c r="A20" s="313" t="s">
        <v>185</v>
      </c>
      <c r="B20" s="178"/>
      <c r="C20" s="177">
        <v>457</v>
      </c>
      <c r="D20" s="171" t="s">
        <v>1862</v>
      </c>
      <c r="E20" s="172"/>
      <c r="F20" s="172"/>
      <c r="G20" s="199"/>
    </row>
    <row r="21" spans="1:7" ht="20.100000000000001" customHeight="1">
      <c r="A21" s="313" t="s">
        <v>186</v>
      </c>
      <c r="B21" s="178"/>
      <c r="C21" s="177"/>
      <c r="D21" s="171" t="s">
        <v>1862</v>
      </c>
      <c r="E21" s="172"/>
      <c r="F21" s="172"/>
      <c r="G21" s="199"/>
    </row>
    <row r="22" spans="1:7" ht="20.100000000000001" customHeight="1">
      <c r="A22" s="313" t="s">
        <v>187</v>
      </c>
      <c r="B22" s="178"/>
      <c r="C22" s="177"/>
      <c r="D22" s="171" t="s">
        <v>1862</v>
      </c>
      <c r="E22" s="172"/>
      <c r="F22" s="172"/>
      <c r="G22" s="199"/>
    </row>
    <row r="23" spans="1:7" ht="20.100000000000001" customHeight="1">
      <c r="A23" s="313" t="s">
        <v>188</v>
      </c>
      <c r="B23" s="178"/>
      <c r="C23" s="177"/>
      <c r="D23" s="178" t="s">
        <v>1862</v>
      </c>
      <c r="E23" s="179"/>
      <c r="F23" s="179"/>
      <c r="G23" s="199"/>
    </row>
    <row r="24" spans="1:7" ht="20.100000000000001" customHeight="1">
      <c r="A24" s="313" t="s">
        <v>189</v>
      </c>
      <c r="B24" s="178"/>
      <c r="C24" s="177"/>
      <c r="D24" s="178" t="s">
        <v>1862</v>
      </c>
      <c r="E24" s="179"/>
      <c r="F24" s="179"/>
      <c r="G24" s="199"/>
    </row>
    <row r="25" spans="1:7" ht="20.100000000000001" customHeight="1">
      <c r="A25" s="313" t="s">
        <v>190</v>
      </c>
      <c r="B25" s="178"/>
      <c r="C25" s="177">
        <v>106</v>
      </c>
      <c r="D25" s="176" t="s">
        <v>1862</v>
      </c>
      <c r="E25" s="180"/>
      <c r="F25" s="180"/>
      <c r="G25" s="199"/>
    </row>
    <row r="26" spans="1:7" ht="20.100000000000001" customHeight="1">
      <c r="A26" s="313" t="s">
        <v>191</v>
      </c>
      <c r="B26" s="178"/>
      <c r="C26" s="177"/>
      <c r="D26" s="178" t="s">
        <v>1862</v>
      </c>
      <c r="E26" s="179"/>
      <c r="F26" s="179"/>
      <c r="G26" s="199"/>
    </row>
    <row r="27" spans="1:7" ht="20.100000000000001" customHeight="1">
      <c r="A27" s="313" t="s">
        <v>192</v>
      </c>
      <c r="B27" s="178"/>
      <c r="C27" s="177"/>
      <c r="D27" s="178" t="s">
        <v>1862</v>
      </c>
      <c r="E27" s="179"/>
      <c r="F27" s="179"/>
      <c r="G27" s="199"/>
    </row>
    <row r="28" spans="1:7" ht="20.100000000000001" customHeight="1">
      <c r="A28" s="313" t="s">
        <v>1864</v>
      </c>
      <c r="B28" s="178"/>
      <c r="C28" s="177"/>
      <c r="D28" s="178" t="s">
        <v>1862</v>
      </c>
      <c r="E28" s="179"/>
      <c r="F28" s="179"/>
      <c r="G28" s="199"/>
    </row>
    <row r="29" spans="1:7" ht="20.100000000000001" customHeight="1">
      <c r="A29" s="313" t="s">
        <v>193</v>
      </c>
      <c r="B29" s="178"/>
      <c r="C29" s="177"/>
      <c r="D29" s="178" t="s">
        <v>1862</v>
      </c>
      <c r="E29" s="179"/>
      <c r="F29" s="179"/>
      <c r="G29" s="199"/>
    </row>
    <row r="30" spans="1:7" ht="20.100000000000001" customHeight="1">
      <c r="A30" s="314" t="s">
        <v>1865</v>
      </c>
      <c r="B30" s="181"/>
      <c r="C30" s="177"/>
      <c r="D30" s="178" t="s">
        <v>1862</v>
      </c>
      <c r="E30" s="179"/>
      <c r="F30" s="179"/>
      <c r="G30" s="200"/>
    </row>
    <row r="31" spans="1:7" ht="20.100000000000001" customHeight="1">
      <c r="A31" s="314" t="s">
        <v>1866</v>
      </c>
      <c r="B31" s="181"/>
      <c r="C31" s="177"/>
      <c r="D31" s="178" t="s">
        <v>1862</v>
      </c>
      <c r="E31" s="179"/>
      <c r="F31" s="179"/>
      <c r="G31" s="200"/>
    </row>
    <row r="32" spans="1:7" ht="20.100000000000001" customHeight="1">
      <c r="A32" s="314" t="s">
        <v>1867</v>
      </c>
      <c r="B32" s="181"/>
      <c r="C32" s="177"/>
      <c r="D32" s="178" t="s">
        <v>1862</v>
      </c>
      <c r="E32" s="179"/>
      <c r="F32" s="179"/>
      <c r="G32" s="200"/>
    </row>
    <row r="33" spans="1:7" ht="20.100000000000001" customHeight="1">
      <c r="A33" s="314" t="s">
        <v>1868</v>
      </c>
      <c r="B33" s="181"/>
      <c r="C33" s="177">
        <v>1200</v>
      </c>
      <c r="D33" s="178" t="s">
        <v>1862</v>
      </c>
      <c r="E33" s="179"/>
      <c r="F33" s="179"/>
      <c r="G33" s="200"/>
    </row>
    <row r="34" spans="1:7" ht="20.100000000000001" customHeight="1">
      <c r="A34" s="314" t="s">
        <v>1869</v>
      </c>
      <c r="B34" s="181"/>
      <c r="C34" s="177">
        <v>2503</v>
      </c>
      <c r="D34" s="171" t="s">
        <v>1862</v>
      </c>
      <c r="E34" s="172"/>
      <c r="F34" s="172"/>
      <c r="G34" s="200"/>
    </row>
    <row r="35" spans="1:7" ht="20.100000000000001" customHeight="1">
      <c r="A35" s="314" t="s">
        <v>1870</v>
      </c>
      <c r="B35" s="181"/>
      <c r="C35" s="177"/>
      <c r="D35" s="171" t="s">
        <v>1862</v>
      </c>
      <c r="E35" s="172"/>
      <c r="F35" s="172"/>
      <c r="G35" s="200"/>
    </row>
    <row r="36" spans="1:7" ht="20.100000000000001" customHeight="1">
      <c r="A36" s="314" t="s">
        <v>1871</v>
      </c>
      <c r="B36" s="181"/>
      <c r="C36" s="177"/>
      <c r="D36" s="171" t="s">
        <v>1862</v>
      </c>
      <c r="E36" s="172"/>
      <c r="F36" s="172"/>
      <c r="G36" s="200"/>
    </row>
    <row r="37" spans="1:7" ht="20.100000000000001" customHeight="1">
      <c r="A37" s="314" t="s">
        <v>1872</v>
      </c>
      <c r="B37" s="181"/>
      <c r="C37" s="177">
        <v>6259</v>
      </c>
      <c r="D37" s="171" t="s">
        <v>1862</v>
      </c>
      <c r="E37" s="172"/>
      <c r="F37" s="172"/>
      <c r="G37" s="200"/>
    </row>
    <row r="38" spans="1:7" ht="20.100000000000001" customHeight="1">
      <c r="A38" s="314" t="s">
        <v>1873</v>
      </c>
      <c r="B38" s="181"/>
      <c r="C38" s="177">
        <v>5166</v>
      </c>
      <c r="D38" s="171" t="s">
        <v>1862</v>
      </c>
      <c r="E38" s="172"/>
      <c r="F38" s="172"/>
      <c r="G38" s="200"/>
    </row>
    <row r="39" spans="1:7" ht="20.100000000000001" customHeight="1">
      <c r="A39" s="314" t="s">
        <v>1874</v>
      </c>
      <c r="B39" s="181"/>
      <c r="C39" s="177"/>
      <c r="D39" s="171" t="s">
        <v>1862</v>
      </c>
      <c r="E39" s="172"/>
      <c r="F39" s="172"/>
      <c r="G39" s="200"/>
    </row>
    <row r="40" spans="1:7" ht="20.100000000000001" customHeight="1">
      <c r="A40" s="314" t="s">
        <v>1875</v>
      </c>
      <c r="B40" s="181"/>
      <c r="C40" s="177"/>
      <c r="D40" s="171" t="s">
        <v>1862</v>
      </c>
      <c r="E40" s="172"/>
      <c r="F40" s="172"/>
      <c r="G40" s="200"/>
    </row>
    <row r="41" spans="1:7" ht="20.100000000000001" customHeight="1">
      <c r="A41" s="314" t="s">
        <v>1876</v>
      </c>
      <c r="B41" s="181"/>
      <c r="C41" s="177">
        <v>140</v>
      </c>
      <c r="D41" s="171" t="s">
        <v>1862</v>
      </c>
      <c r="E41" s="172"/>
      <c r="F41" s="172"/>
      <c r="G41" s="200"/>
    </row>
    <row r="42" spans="1:7" ht="20.100000000000001" customHeight="1">
      <c r="A42" s="314" t="s">
        <v>1877</v>
      </c>
      <c r="B42" s="181"/>
      <c r="C42" s="177"/>
      <c r="D42" s="171" t="s">
        <v>1862</v>
      </c>
      <c r="E42" s="172"/>
      <c r="F42" s="172"/>
      <c r="G42" s="200"/>
    </row>
    <row r="43" spans="1:7" ht="20.100000000000001" customHeight="1">
      <c r="A43" s="314" t="s">
        <v>1878</v>
      </c>
      <c r="B43" s="181"/>
      <c r="C43" s="177"/>
      <c r="D43" s="171" t="s">
        <v>1862</v>
      </c>
      <c r="E43" s="172"/>
      <c r="F43" s="172"/>
      <c r="G43" s="200"/>
    </row>
    <row r="44" spans="1:7" ht="20.100000000000001" customHeight="1">
      <c r="A44" s="314" t="s">
        <v>1879</v>
      </c>
      <c r="B44" s="181"/>
      <c r="C44" s="177"/>
      <c r="D44" s="171" t="s">
        <v>1862</v>
      </c>
      <c r="E44" s="172"/>
      <c r="F44" s="172"/>
      <c r="G44" s="200"/>
    </row>
    <row r="45" spans="1:7" ht="20.100000000000001" customHeight="1">
      <c r="A45" s="314" t="s">
        <v>1880</v>
      </c>
      <c r="B45" s="181"/>
      <c r="C45" s="177"/>
      <c r="D45" s="171" t="s">
        <v>1862</v>
      </c>
      <c r="E45" s="172"/>
      <c r="F45" s="172"/>
      <c r="G45" s="200"/>
    </row>
    <row r="46" spans="1:7" ht="20.100000000000001" customHeight="1">
      <c r="A46" s="314" t="s">
        <v>1881</v>
      </c>
      <c r="B46" s="181"/>
      <c r="C46" s="177"/>
      <c r="D46" s="171" t="s">
        <v>1862</v>
      </c>
      <c r="E46" s="172"/>
      <c r="F46" s="172"/>
      <c r="G46" s="200"/>
    </row>
    <row r="47" spans="1:7" ht="20.100000000000001" customHeight="1">
      <c r="A47" s="314" t="s">
        <v>1882</v>
      </c>
      <c r="B47" s="181"/>
      <c r="C47" s="177"/>
      <c r="D47" s="171" t="s">
        <v>1862</v>
      </c>
      <c r="E47" s="172"/>
      <c r="F47" s="172"/>
      <c r="G47" s="200"/>
    </row>
    <row r="48" spans="1:7" ht="20.100000000000001" customHeight="1">
      <c r="A48" s="314" t="s">
        <v>1883</v>
      </c>
      <c r="B48" s="181"/>
      <c r="C48" s="177"/>
      <c r="D48" s="178" t="s">
        <v>1862</v>
      </c>
      <c r="E48" s="179"/>
      <c r="F48" s="179"/>
      <c r="G48" s="200"/>
    </row>
    <row r="49" spans="1:7" ht="20.100000000000001" customHeight="1">
      <c r="A49" s="315" t="s">
        <v>1352</v>
      </c>
      <c r="B49" s="181"/>
      <c r="C49" s="177"/>
      <c r="D49" s="178"/>
      <c r="E49" s="179"/>
      <c r="F49" s="179"/>
      <c r="G49" s="200"/>
    </row>
    <row r="50" spans="1:7" ht="20.100000000000001" customHeight="1">
      <c r="A50" s="314" t="s">
        <v>1884</v>
      </c>
      <c r="B50" s="181"/>
      <c r="C50" s="177"/>
      <c r="D50" s="178" t="s">
        <v>1862</v>
      </c>
      <c r="E50" s="179"/>
      <c r="F50" s="179"/>
      <c r="G50" s="200"/>
    </row>
    <row r="51" spans="1:7" ht="20.100000000000001" customHeight="1">
      <c r="A51" s="313" t="s">
        <v>194</v>
      </c>
      <c r="B51" s="178"/>
      <c r="C51" s="182">
        <v>4535</v>
      </c>
      <c r="D51" s="178" t="s">
        <v>1862</v>
      </c>
      <c r="E51" s="179"/>
      <c r="F51" s="179"/>
      <c r="G51" s="199"/>
    </row>
    <row r="52" spans="1:7" ht="20.100000000000001" customHeight="1">
      <c r="A52" s="313" t="s">
        <v>195</v>
      </c>
      <c r="B52" s="183">
        <f>SUM(B53:B73)</f>
        <v>0</v>
      </c>
      <c r="C52" s="184">
        <f>SUM(C53:C73)</f>
        <v>2153</v>
      </c>
      <c r="D52" s="178" t="s">
        <v>1862</v>
      </c>
      <c r="E52" s="179"/>
      <c r="F52" s="179"/>
      <c r="G52" s="199"/>
    </row>
    <row r="53" spans="1:7" ht="20.100000000000001" customHeight="1">
      <c r="A53" s="313" t="s">
        <v>152</v>
      </c>
      <c r="B53" s="185"/>
      <c r="C53" s="186">
        <v>50</v>
      </c>
      <c r="D53" s="178" t="s">
        <v>1862</v>
      </c>
      <c r="E53" s="179"/>
      <c r="F53" s="179"/>
      <c r="G53" s="199"/>
    </row>
    <row r="54" spans="1:7" ht="20.100000000000001" customHeight="1">
      <c r="A54" s="313" t="s">
        <v>196</v>
      </c>
      <c r="B54" s="185"/>
      <c r="C54" s="186"/>
      <c r="D54" s="178"/>
      <c r="E54" s="179"/>
      <c r="F54" s="179"/>
      <c r="G54" s="199"/>
    </row>
    <row r="55" spans="1:7" ht="20.100000000000001" customHeight="1">
      <c r="A55" s="313" t="s">
        <v>197</v>
      </c>
      <c r="B55" s="174"/>
      <c r="C55" s="175"/>
      <c r="D55" s="178"/>
      <c r="E55" s="179"/>
      <c r="F55" s="179"/>
      <c r="G55" s="199"/>
    </row>
    <row r="56" spans="1:7" ht="20.100000000000001" customHeight="1">
      <c r="A56" s="313" t="s">
        <v>198</v>
      </c>
      <c r="B56" s="174"/>
      <c r="C56" s="175"/>
      <c r="D56" s="178"/>
      <c r="E56" s="172"/>
      <c r="F56" s="172"/>
      <c r="G56" s="199"/>
    </row>
    <row r="57" spans="1:7" ht="20.100000000000001" customHeight="1">
      <c r="A57" s="313" t="s">
        <v>153</v>
      </c>
      <c r="B57" s="163"/>
      <c r="C57" s="302">
        <v>400</v>
      </c>
      <c r="D57" s="178"/>
      <c r="E57" s="172"/>
      <c r="F57" s="172"/>
      <c r="G57" s="199"/>
    </row>
    <row r="58" spans="1:7" ht="20.100000000000001" customHeight="1">
      <c r="A58" s="313" t="s">
        <v>199</v>
      </c>
      <c r="B58" s="174"/>
      <c r="C58" s="175">
        <v>50</v>
      </c>
      <c r="D58" s="178"/>
      <c r="E58" s="172"/>
      <c r="F58" s="172"/>
      <c r="G58" s="199"/>
    </row>
    <row r="59" spans="1:7" ht="20.100000000000001" customHeight="1">
      <c r="A59" s="313" t="s">
        <v>1885</v>
      </c>
      <c r="B59" s="174"/>
      <c r="C59" s="175">
        <v>100</v>
      </c>
      <c r="D59" s="178"/>
      <c r="E59" s="172"/>
      <c r="F59" s="172"/>
      <c r="G59" s="199"/>
    </row>
    <row r="60" spans="1:7" ht="19.5" customHeight="1">
      <c r="A60" s="313" t="s">
        <v>200</v>
      </c>
      <c r="B60" s="174"/>
      <c r="C60" s="175">
        <v>500</v>
      </c>
      <c r="D60" s="178"/>
      <c r="E60" s="303"/>
      <c r="F60" s="303"/>
      <c r="G60" s="199"/>
    </row>
    <row r="61" spans="1:7" s="305" customFormat="1" ht="20.100000000000001" customHeight="1">
      <c r="A61" s="313" t="s">
        <v>1886</v>
      </c>
      <c r="B61" s="148"/>
      <c r="C61" s="304">
        <v>300</v>
      </c>
      <c r="D61" s="178"/>
      <c r="E61" s="303"/>
      <c r="F61" s="303"/>
      <c r="G61" s="199"/>
    </row>
    <row r="62" spans="1:7" ht="20.100000000000001" customHeight="1">
      <c r="A62" s="313" t="s">
        <v>154</v>
      </c>
      <c r="B62" s="174"/>
      <c r="C62" s="175">
        <v>50</v>
      </c>
      <c r="D62" s="178"/>
      <c r="E62" s="172"/>
      <c r="F62" s="172"/>
      <c r="G62" s="199"/>
    </row>
    <row r="63" spans="1:7" ht="20.100000000000001" customHeight="1">
      <c r="A63" s="313" t="s">
        <v>201</v>
      </c>
      <c r="B63" s="174"/>
      <c r="C63" s="175"/>
      <c r="D63" s="178"/>
      <c r="E63" s="172"/>
      <c r="F63" s="172"/>
      <c r="G63" s="199"/>
    </row>
    <row r="64" spans="1:7" ht="20.100000000000001" customHeight="1">
      <c r="A64" s="313" t="s">
        <v>202</v>
      </c>
      <c r="B64" s="174"/>
      <c r="C64" s="175">
        <v>573</v>
      </c>
      <c r="D64" s="178"/>
      <c r="E64" s="172"/>
      <c r="F64" s="172"/>
      <c r="G64" s="199"/>
    </row>
    <row r="65" spans="1:7" ht="20.100000000000001" customHeight="1">
      <c r="A65" s="313" t="s">
        <v>155</v>
      </c>
      <c r="B65" s="174"/>
      <c r="C65" s="175">
        <v>40</v>
      </c>
      <c r="D65" s="178"/>
      <c r="E65" s="172"/>
      <c r="F65" s="172"/>
      <c r="G65" s="199"/>
    </row>
    <row r="66" spans="1:7" ht="20.100000000000001" customHeight="1">
      <c r="A66" s="313" t="s">
        <v>203</v>
      </c>
      <c r="B66" s="174"/>
      <c r="C66" s="175"/>
      <c r="D66" s="178"/>
      <c r="E66" s="172"/>
      <c r="F66" s="172"/>
      <c r="G66" s="199"/>
    </row>
    <row r="67" spans="1:7" ht="20.100000000000001" customHeight="1">
      <c r="A67" s="313" t="s">
        <v>204</v>
      </c>
      <c r="B67" s="174"/>
      <c r="C67" s="175">
        <v>30</v>
      </c>
      <c r="D67" s="178"/>
      <c r="E67" s="172"/>
      <c r="F67" s="172"/>
      <c r="G67" s="199"/>
    </row>
    <row r="68" spans="1:7" ht="20.100000000000001" customHeight="1">
      <c r="A68" s="313" t="s">
        <v>205</v>
      </c>
      <c r="B68" s="174"/>
      <c r="C68" s="175"/>
      <c r="D68" s="178"/>
      <c r="E68" s="172"/>
      <c r="F68" s="172"/>
      <c r="G68" s="199"/>
    </row>
    <row r="69" spans="1:7" ht="20.100000000000001" customHeight="1">
      <c r="A69" s="313" t="s">
        <v>1887</v>
      </c>
      <c r="B69" s="174"/>
      <c r="C69" s="175">
        <v>10</v>
      </c>
      <c r="D69" s="178"/>
      <c r="E69" s="172"/>
      <c r="F69" s="172"/>
      <c r="G69" s="199"/>
    </row>
    <row r="70" spans="1:7" ht="20.100000000000001" customHeight="1">
      <c r="A70" s="313" t="s">
        <v>156</v>
      </c>
      <c r="B70" s="174"/>
      <c r="C70" s="175">
        <v>40</v>
      </c>
      <c r="D70" s="178"/>
      <c r="E70" s="172"/>
      <c r="F70" s="172"/>
      <c r="G70" s="199"/>
    </row>
    <row r="71" spans="1:7" ht="20.100000000000001" customHeight="1">
      <c r="A71" s="313" t="s">
        <v>206</v>
      </c>
      <c r="B71" s="174"/>
      <c r="C71" s="175">
        <v>5</v>
      </c>
      <c r="D71" s="178"/>
      <c r="E71" s="172"/>
      <c r="F71" s="172"/>
      <c r="G71" s="199"/>
    </row>
    <row r="72" spans="1:7" ht="20.100000000000001" customHeight="1">
      <c r="A72" s="316" t="s">
        <v>1353</v>
      </c>
      <c r="B72" s="174"/>
      <c r="C72" s="175">
        <v>5</v>
      </c>
      <c r="D72" s="178"/>
      <c r="E72" s="172"/>
      <c r="F72" s="172"/>
      <c r="G72" s="199"/>
    </row>
    <row r="73" spans="1:7" ht="20.100000000000001" customHeight="1">
      <c r="A73" s="317" t="s">
        <v>207</v>
      </c>
      <c r="B73" s="174"/>
      <c r="C73" s="175"/>
      <c r="D73" s="178"/>
      <c r="E73" s="172"/>
      <c r="F73" s="172"/>
      <c r="G73" s="201"/>
    </row>
    <row r="74" spans="1:7" ht="20.100000000000001" customHeight="1">
      <c r="A74" s="317"/>
      <c r="B74" s="174"/>
      <c r="C74" s="172"/>
      <c r="D74" s="178"/>
      <c r="E74" s="172"/>
      <c r="F74" s="172"/>
      <c r="G74" s="201"/>
    </row>
    <row r="75" spans="1:7" ht="20.100000000000001" customHeight="1">
      <c r="A75" s="317"/>
      <c r="B75" s="187"/>
      <c r="C75" s="188"/>
      <c r="D75" s="178"/>
      <c r="E75" s="188"/>
      <c r="F75" s="188"/>
      <c r="G75" s="201"/>
    </row>
    <row r="76" spans="1:7" ht="20.100000000000001" customHeight="1">
      <c r="A76" s="148" t="s">
        <v>208</v>
      </c>
      <c r="B76" s="189"/>
      <c r="C76" s="190">
        <v>23989</v>
      </c>
      <c r="D76" s="178" t="s">
        <v>1862</v>
      </c>
      <c r="E76" s="190"/>
      <c r="F76" s="190"/>
      <c r="G76" s="197"/>
    </row>
    <row r="77" spans="1:7" ht="20.100000000000001" customHeight="1">
      <c r="A77" s="148" t="s">
        <v>210</v>
      </c>
      <c r="B77" s="191">
        <f>B78+B79+B80</f>
        <v>0</v>
      </c>
      <c r="C77" s="192">
        <f>C78+C79+C80</f>
        <v>0</v>
      </c>
      <c r="D77" s="171" t="s">
        <v>209</v>
      </c>
      <c r="E77" s="172"/>
      <c r="F77" s="172"/>
      <c r="G77" s="196"/>
    </row>
    <row r="78" spans="1:7" ht="20.100000000000001" customHeight="1">
      <c r="A78" s="148" t="s">
        <v>1888</v>
      </c>
      <c r="B78" s="174"/>
      <c r="C78" s="175"/>
      <c r="D78" s="171" t="s">
        <v>211</v>
      </c>
      <c r="E78" s="172"/>
      <c r="F78" s="172"/>
      <c r="G78" s="196"/>
    </row>
    <row r="79" spans="1:7" ht="20.100000000000001" customHeight="1">
      <c r="A79" s="148" t="s">
        <v>1889</v>
      </c>
      <c r="B79" s="189"/>
      <c r="C79" s="302"/>
      <c r="D79" s="148" t="s">
        <v>1890</v>
      </c>
      <c r="E79" s="172"/>
      <c r="F79" s="172">
        <v>20076</v>
      </c>
      <c r="G79" s="202"/>
    </row>
    <row r="80" spans="1:7" ht="20.100000000000001" customHeight="1">
      <c r="A80" s="148" t="s">
        <v>1891</v>
      </c>
      <c r="B80" s="189"/>
      <c r="C80" s="190"/>
      <c r="D80" s="148" t="s">
        <v>1892</v>
      </c>
      <c r="E80" s="190"/>
      <c r="F80" s="190"/>
      <c r="G80" s="202"/>
    </row>
    <row r="81" spans="1:8" ht="20.100000000000001" customHeight="1">
      <c r="A81" s="148" t="s">
        <v>1893</v>
      </c>
      <c r="B81" s="189"/>
      <c r="C81" s="190"/>
      <c r="D81" s="174" t="s">
        <v>213</v>
      </c>
      <c r="E81" s="190"/>
      <c r="F81" s="190"/>
      <c r="G81" s="197"/>
    </row>
    <row r="82" spans="1:8" ht="20.100000000000001" customHeight="1">
      <c r="A82" s="148" t="s">
        <v>1894</v>
      </c>
      <c r="B82" s="189"/>
      <c r="C82" s="190"/>
      <c r="D82" s="306" t="s">
        <v>1895</v>
      </c>
      <c r="E82" s="190"/>
      <c r="F82" s="190"/>
      <c r="G82" s="203"/>
    </row>
    <row r="83" spans="1:8" ht="20.100000000000001" customHeight="1">
      <c r="A83" s="148" t="s">
        <v>212</v>
      </c>
      <c r="B83" s="189"/>
      <c r="C83" s="190"/>
      <c r="D83" s="306" t="s">
        <v>1896</v>
      </c>
      <c r="E83" s="190"/>
      <c r="F83" s="190"/>
      <c r="G83" s="203"/>
    </row>
    <row r="84" spans="1:8" ht="19.149999999999999" customHeight="1">
      <c r="A84" s="148" t="s">
        <v>1897</v>
      </c>
      <c r="B84" s="189"/>
      <c r="C84" s="190">
        <v>19881</v>
      </c>
      <c r="D84" s="174"/>
      <c r="E84" s="190"/>
      <c r="F84" s="190"/>
      <c r="G84" s="197"/>
    </row>
    <row r="85" spans="1:8" ht="19.5" customHeight="1">
      <c r="A85" s="148"/>
      <c r="B85" s="190"/>
      <c r="C85" s="190"/>
      <c r="D85" s="174" t="s">
        <v>1862</v>
      </c>
      <c r="E85" s="190"/>
      <c r="F85" s="190"/>
      <c r="G85" s="197"/>
    </row>
    <row r="86" spans="1:8" ht="19.5" customHeight="1">
      <c r="A86" s="148"/>
      <c r="B86" s="190"/>
      <c r="C86" s="190"/>
      <c r="D86" s="174" t="s">
        <v>1862</v>
      </c>
      <c r="E86" s="190"/>
      <c r="F86" s="190"/>
      <c r="G86" s="204"/>
    </row>
    <row r="87" spans="1:8" ht="19.5" customHeight="1">
      <c r="A87" s="148"/>
      <c r="B87" s="190"/>
      <c r="C87" s="190"/>
      <c r="D87" s="174"/>
      <c r="E87" s="190"/>
      <c r="F87" s="190"/>
    </row>
    <row r="88" spans="1:8" ht="19.5" customHeight="1">
      <c r="A88" s="148"/>
      <c r="B88" s="190"/>
      <c r="C88" s="190"/>
      <c r="D88" s="174"/>
      <c r="E88" s="190"/>
      <c r="F88" s="190"/>
    </row>
    <row r="89" spans="1:8" ht="19.5" customHeight="1">
      <c r="A89" s="148"/>
      <c r="B89" s="190"/>
      <c r="C89" s="190"/>
      <c r="D89" s="174"/>
      <c r="E89" s="190"/>
      <c r="F89" s="190"/>
    </row>
    <row r="90" spans="1:8" ht="19.5" customHeight="1">
      <c r="A90" s="318" t="s">
        <v>214</v>
      </c>
      <c r="B90" s="192">
        <f>B6+B7</f>
        <v>150105</v>
      </c>
      <c r="C90" s="192">
        <f>C6+C7</f>
        <v>248129</v>
      </c>
      <c r="D90" s="187" t="s">
        <v>215</v>
      </c>
      <c r="E90" s="192">
        <f>E6+E7</f>
        <v>287576</v>
      </c>
      <c r="F90" s="192">
        <f>F6+F7</f>
        <v>248129</v>
      </c>
      <c r="G90" s="205" t="str">
        <f>IF(B100=E100,"正确","错误")</f>
        <v>正确</v>
      </c>
      <c r="H90" s="166" t="str">
        <f>IF(C90=F90,"正确","错误")</f>
        <v>正确</v>
      </c>
    </row>
    <row r="91" spans="1:8">
      <c r="D91" s="193"/>
    </row>
    <row r="92" spans="1:8">
      <c r="D92" s="193"/>
    </row>
    <row r="93" spans="1:8">
      <c r="D93" s="193"/>
    </row>
    <row r="94" spans="1:8">
      <c r="D94" s="193"/>
    </row>
    <row r="95" spans="1:8">
      <c r="D95" s="193"/>
    </row>
    <row r="96" spans="1:8">
      <c r="D96" s="193"/>
    </row>
    <row r="97" spans="1:9">
      <c r="D97" s="193"/>
    </row>
    <row r="98" spans="1:9">
      <c r="D98" s="193"/>
    </row>
    <row r="99" spans="1:9">
      <c r="D99" s="193"/>
    </row>
    <row r="100" spans="1:9">
      <c r="D100" s="193"/>
    </row>
    <row r="101" spans="1:9">
      <c r="D101" s="193"/>
    </row>
    <row r="102" spans="1:9">
      <c r="D102" s="193"/>
    </row>
    <row r="103" spans="1:9" s="162" customFormat="1">
      <c r="A103" s="305"/>
      <c r="D103" s="193"/>
      <c r="G103" s="193"/>
      <c r="H103" s="163"/>
      <c r="I103" s="163"/>
    </row>
    <row r="104" spans="1:9" s="162" customFormat="1">
      <c r="A104" s="305"/>
      <c r="D104" s="193"/>
      <c r="G104" s="193"/>
      <c r="H104" s="163"/>
      <c r="I104" s="163"/>
    </row>
    <row r="105" spans="1:9" s="162" customFormat="1">
      <c r="A105" s="305"/>
      <c r="D105" s="193"/>
      <c r="G105" s="193"/>
      <c r="H105" s="163"/>
      <c r="I105" s="163"/>
    </row>
    <row r="106" spans="1:9" s="162" customFormat="1">
      <c r="A106" s="305"/>
      <c r="D106" s="193"/>
      <c r="G106" s="193"/>
      <c r="H106" s="163"/>
      <c r="I106" s="163"/>
    </row>
    <row r="107" spans="1:9" s="162" customFormat="1">
      <c r="A107" s="305"/>
      <c r="D107" s="193"/>
      <c r="G107" s="193"/>
      <c r="H107" s="163"/>
      <c r="I107" s="163"/>
    </row>
    <row r="108" spans="1:9" s="162" customFormat="1">
      <c r="A108" s="305"/>
      <c r="D108" s="193"/>
      <c r="G108" s="193"/>
      <c r="H108" s="163"/>
      <c r="I108" s="163"/>
    </row>
    <row r="109" spans="1:9" s="162" customFormat="1">
      <c r="A109" s="305"/>
      <c r="D109" s="193"/>
      <c r="G109" s="193"/>
      <c r="H109" s="163"/>
      <c r="I109" s="163"/>
    </row>
  </sheetData>
  <protectedRanges>
    <protectedRange password="CC35" sqref="C30:C50" name="区域1_1" securityDescriptor=""/>
    <protectedRange password="CC35" sqref="B30:B50" name="区域1_2"/>
  </protectedRanges>
  <mergeCells count="3">
    <mergeCell ref="A2:F2"/>
    <mergeCell ref="A4:C4"/>
    <mergeCell ref="D4:F4"/>
  </mergeCells>
  <phoneticPr fontId="13" type="noConversion"/>
  <printOptions horizontalCentered="1"/>
  <pageMargins left="0" right="0" top="0" bottom="0" header="0" footer="0"/>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dimension ref="A1:I222"/>
  <sheetViews>
    <sheetView showGridLines="0" showZeros="0" topLeftCell="A193" workbookViewId="0">
      <pane activePane="bottomRight" state="frozen"/>
      <selection activeCell="I213" sqref="I213"/>
    </sheetView>
  </sheetViews>
  <sheetFormatPr defaultRowHeight="14.25"/>
  <cols>
    <col min="1" max="1" width="45.25" style="121" customWidth="1"/>
    <col min="2" max="2" width="15.5" style="121" customWidth="1"/>
    <col min="3" max="3" width="15.25" style="121" customWidth="1"/>
    <col min="4" max="4" width="19.125" style="121" customWidth="1"/>
    <col min="5" max="5" width="18.125" style="121" customWidth="1"/>
    <col min="6" max="7" width="15.25" style="121" customWidth="1"/>
    <col min="8" max="8" width="15.5" style="121" customWidth="1"/>
    <col min="9" max="9" width="9" style="207" customWidth="1"/>
    <col min="10" max="253" width="9" style="121"/>
    <col min="254" max="254" width="45.25" style="121" customWidth="1"/>
    <col min="255" max="255" width="15.5" style="121" customWidth="1"/>
    <col min="256" max="256" width="15.25" style="121" customWidth="1"/>
    <col min="257" max="257" width="19.125" style="121" customWidth="1"/>
    <col min="258" max="258" width="18.125" style="121" customWidth="1"/>
    <col min="259" max="260" width="15.25" style="121" customWidth="1"/>
    <col min="261" max="261" width="15.5" style="121" customWidth="1"/>
    <col min="262" max="262" width="9" style="121" customWidth="1"/>
    <col min="263" max="509" width="9" style="121"/>
    <col min="510" max="510" width="45.25" style="121" customWidth="1"/>
    <col min="511" max="511" width="15.5" style="121" customWidth="1"/>
    <col min="512" max="512" width="15.25" style="121" customWidth="1"/>
    <col min="513" max="513" width="19.125" style="121" customWidth="1"/>
    <col min="514" max="514" width="18.125" style="121" customWidth="1"/>
    <col min="515" max="516" width="15.25" style="121" customWidth="1"/>
    <col min="517" max="517" width="15.5" style="121" customWidth="1"/>
    <col min="518" max="518" width="9" style="121" customWidth="1"/>
    <col min="519" max="765" width="9" style="121"/>
    <col min="766" max="766" width="45.25" style="121" customWidth="1"/>
    <col min="767" max="767" width="15.5" style="121" customWidth="1"/>
    <col min="768" max="768" width="15.25" style="121" customWidth="1"/>
    <col min="769" max="769" width="19.125" style="121" customWidth="1"/>
    <col min="770" max="770" width="18.125" style="121" customWidth="1"/>
    <col min="771" max="772" width="15.25" style="121" customWidth="1"/>
    <col min="773" max="773" width="15.5" style="121" customWidth="1"/>
    <col min="774" max="774" width="9" style="121" customWidth="1"/>
    <col min="775" max="1021" width="9" style="121"/>
    <col min="1022" max="1022" width="45.25" style="121" customWidth="1"/>
    <col min="1023" max="1023" width="15.5" style="121" customWidth="1"/>
    <col min="1024" max="1024" width="15.25" style="121" customWidth="1"/>
    <col min="1025" max="1025" width="19.125" style="121" customWidth="1"/>
    <col min="1026" max="1026" width="18.125" style="121" customWidth="1"/>
    <col min="1027" max="1028" width="15.25" style="121" customWidth="1"/>
    <col min="1029" max="1029" width="15.5" style="121" customWidth="1"/>
    <col min="1030" max="1030" width="9" style="121" customWidth="1"/>
    <col min="1031" max="1277" width="9" style="121"/>
    <col min="1278" max="1278" width="45.25" style="121" customWidth="1"/>
    <col min="1279" max="1279" width="15.5" style="121" customWidth="1"/>
    <col min="1280" max="1280" width="15.25" style="121" customWidth="1"/>
    <col min="1281" max="1281" width="19.125" style="121" customWidth="1"/>
    <col min="1282" max="1282" width="18.125" style="121" customWidth="1"/>
    <col min="1283" max="1284" width="15.25" style="121" customWidth="1"/>
    <col min="1285" max="1285" width="15.5" style="121" customWidth="1"/>
    <col min="1286" max="1286" width="9" style="121" customWidth="1"/>
    <col min="1287" max="1533" width="9" style="121"/>
    <col min="1534" max="1534" width="45.25" style="121" customWidth="1"/>
    <col min="1535" max="1535" width="15.5" style="121" customWidth="1"/>
    <col min="1536" max="1536" width="15.25" style="121" customWidth="1"/>
    <col min="1537" max="1537" width="19.125" style="121" customWidth="1"/>
    <col min="1538" max="1538" width="18.125" style="121" customWidth="1"/>
    <col min="1539" max="1540" width="15.25" style="121" customWidth="1"/>
    <col min="1541" max="1541" width="15.5" style="121" customWidth="1"/>
    <col min="1542" max="1542" width="9" style="121" customWidth="1"/>
    <col min="1543" max="1789" width="9" style="121"/>
    <col min="1790" max="1790" width="45.25" style="121" customWidth="1"/>
    <col min="1791" max="1791" width="15.5" style="121" customWidth="1"/>
    <col min="1792" max="1792" width="15.25" style="121" customWidth="1"/>
    <col min="1793" max="1793" width="19.125" style="121" customWidth="1"/>
    <col min="1794" max="1794" width="18.125" style="121" customWidth="1"/>
    <col min="1795" max="1796" width="15.25" style="121" customWidth="1"/>
    <col min="1797" max="1797" width="15.5" style="121" customWidth="1"/>
    <col min="1798" max="1798" width="9" style="121" customWidth="1"/>
    <col min="1799" max="2045" width="9" style="121"/>
    <col min="2046" max="2046" width="45.25" style="121" customWidth="1"/>
    <col min="2047" max="2047" width="15.5" style="121" customWidth="1"/>
    <col min="2048" max="2048" width="15.25" style="121" customWidth="1"/>
    <col min="2049" max="2049" width="19.125" style="121" customWidth="1"/>
    <col min="2050" max="2050" width="18.125" style="121" customWidth="1"/>
    <col min="2051" max="2052" width="15.25" style="121" customWidth="1"/>
    <col min="2053" max="2053" width="15.5" style="121" customWidth="1"/>
    <col min="2054" max="2054" width="9" style="121" customWidth="1"/>
    <col min="2055" max="2301" width="9" style="121"/>
    <col min="2302" max="2302" width="45.25" style="121" customWidth="1"/>
    <col min="2303" max="2303" width="15.5" style="121" customWidth="1"/>
    <col min="2304" max="2304" width="15.25" style="121" customWidth="1"/>
    <col min="2305" max="2305" width="19.125" style="121" customWidth="1"/>
    <col min="2306" max="2306" width="18.125" style="121" customWidth="1"/>
    <col min="2307" max="2308" width="15.25" style="121" customWidth="1"/>
    <col min="2309" max="2309" width="15.5" style="121" customWidth="1"/>
    <col min="2310" max="2310" width="9" style="121" customWidth="1"/>
    <col min="2311" max="2557" width="9" style="121"/>
    <col min="2558" max="2558" width="45.25" style="121" customWidth="1"/>
    <col min="2559" max="2559" width="15.5" style="121" customWidth="1"/>
    <col min="2560" max="2560" width="15.25" style="121" customWidth="1"/>
    <col min="2561" max="2561" width="19.125" style="121" customWidth="1"/>
    <col min="2562" max="2562" width="18.125" style="121" customWidth="1"/>
    <col min="2563" max="2564" width="15.25" style="121" customWidth="1"/>
    <col min="2565" max="2565" width="15.5" style="121" customWidth="1"/>
    <col min="2566" max="2566" width="9" style="121" customWidth="1"/>
    <col min="2567" max="2813" width="9" style="121"/>
    <col min="2814" max="2814" width="45.25" style="121" customWidth="1"/>
    <col min="2815" max="2815" width="15.5" style="121" customWidth="1"/>
    <col min="2816" max="2816" width="15.25" style="121" customWidth="1"/>
    <col min="2817" max="2817" width="19.125" style="121" customWidth="1"/>
    <col min="2818" max="2818" width="18.125" style="121" customWidth="1"/>
    <col min="2819" max="2820" width="15.25" style="121" customWidth="1"/>
    <col min="2821" max="2821" width="15.5" style="121" customWidth="1"/>
    <col min="2822" max="2822" width="9" style="121" customWidth="1"/>
    <col min="2823" max="3069" width="9" style="121"/>
    <col min="3070" max="3070" width="45.25" style="121" customWidth="1"/>
    <col min="3071" max="3071" width="15.5" style="121" customWidth="1"/>
    <col min="3072" max="3072" width="15.25" style="121" customWidth="1"/>
    <col min="3073" max="3073" width="19.125" style="121" customWidth="1"/>
    <col min="3074" max="3074" width="18.125" style="121" customWidth="1"/>
    <col min="3075" max="3076" width="15.25" style="121" customWidth="1"/>
    <col min="3077" max="3077" width="15.5" style="121" customWidth="1"/>
    <col min="3078" max="3078" width="9" style="121" customWidth="1"/>
    <col min="3079" max="3325" width="9" style="121"/>
    <col min="3326" max="3326" width="45.25" style="121" customWidth="1"/>
    <col min="3327" max="3327" width="15.5" style="121" customWidth="1"/>
    <col min="3328" max="3328" width="15.25" style="121" customWidth="1"/>
    <col min="3329" max="3329" width="19.125" style="121" customWidth="1"/>
    <col min="3330" max="3330" width="18.125" style="121" customWidth="1"/>
    <col min="3331" max="3332" width="15.25" style="121" customWidth="1"/>
    <col min="3333" max="3333" width="15.5" style="121" customWidth="1"/>
    <col min="3334" max="3334" width="9" style="121" customWidth="1"/>
    <col min="3335" max="3581" width="9" style="121"/>
    <col min="3582" max="3582" width="45.25" style="121" customWidth="1"/>
    <col min="3583" max="3583" width="15.5" style="121" customWidth="1"/>
    <col min="3584" max="3584" width="15.25" style="121" customWidth="1"/>
    <col min="3585" max="3585" width="19.125" style="121" customWidth="1"/>
    <col min="3586" max="3586" width="18.125" style="121" customWidth="1"/>
    <col min="3587" max="3588" width="15.25" style="121" customWidth="1"/>
    <col min="3589" max="3589" width="15.5" style="121" customWidth="1"/>
    <col min="3590" max="3590" width="9" style="121" customWidth="1"/>
    <col min="3591" max="3837" width="9" style="121"/>
    <col min="3838" max="3838" width="45.25" style="121" customWidth="1"/>
    <col min="3839" max="3839" width="15.5" style="121" customWidth="1"/>
    <col min="3840" max="3840" width="15.25" style="121" customWidth="1"/>
    <col min="3841" max="3841" width="19.125" style="121" customWidth="1"/>
    <col min="3842" max="3842" width="18.125" style="121" customWidth="1"/>
    <col min="3843" max="3844" width="15.25" style="121" customWidth="1"/>
    <col min="3845" max="3845" width="15.5" style="121" customWidth="1"/>
    <col min="3846" max="3846" width="9" style="121" customWidth="1"/>
    <col min="3847" max="4093" width="9" style="121"/>
    <col min="4094" max="4094" width="45.25" style="121" customWidth="1"/>
    <col min="4095" max="4095" width="15.5" style="121" customWidth="1"/>
    <col min="4096" max="4096" width="15.25" style="121" customWidth="1"/>
    <col min="4097" max="4097" width="19.125" style="121" customWidth="1"/>
    <col min="4098" max="4098" width="18.125" style="121" customWidth="1"/>
    <col min="4099" max="4100" width="15.25" style="121" customWidth="1"/>
    <col min="4101" max="4101" width="15.5" style="121" customWidth="1"/>
    <col min="4102" max="4102" width="9" style="121" customWidth="1"/>
    <col min="4103" max="4349" width="9" style="121"/>
    <col min="4350" max="4350" width="45.25" style="121" customWidth="1"/>
    <col min="4351" max="4351" width="15.5" style="121" customWidth="1"/>
    <col min="4352" max="4352" width="15.25" style="121" customWidth="1"/>
    <col min="4353" max="4353" width="19.125" style="121" customWidth="1"/>
    <col min="4354" max="4354" width="18.125" style="121" customWidth="1"/>
    <col min="4355" max="4356" width="15.25" style="121" customWidth="1"/>
    <col min="4357" max="4357" width="15.5" style="121" customWidth="1"/>
    <col min="4358" max="4358" width="9" style="121" customWidth="1"/>
    <col min="4359" max="4605" width="9" style="121"/>
    <col min="4606" max="4606" width="45.25" style="121" customWidth="1"/>
    <col min="4607" max="4607" width="15.5" style="121" customWidth="1"/>
    <col min="4608" max="4608" width="15.25" style="121" customWidth="1"/>
    <col min="4609" max="4609" width="19.125" style="121" customWidth="1"/>
    <col min="4610" max="4610" width="18.125" style="121" customWidth="1"/>
    <col min="4611" max="4612" width="15.25" style="121" customWidth="1"/>
    <col min="4613" max="4613" width="15.5" style="121" customWidth="1"/>
    <col min="4614" max="4614" width="9" style="121" customWidth="1"/>
    <col min="4615" max="4861" width="9" style="121"/>
    <col min="4862" max="4862" width="45.25" style="121" customWidth="1"/>
    <col min="4863" max="4863" width="15.5" style="121" customWidth="1"/>
    <col min="4864" max="4864" width="15.25" style="121" customWidth="1"/>
    <col min="4865" max="4865" width="19.125" style="121" customWidth="1"/>
    <col min="4866" max="4866" width="18.125" style="121" customWidth="1"/>
    <col min="4867" max="4868" width="15.25" style="121" customWidth="1"/>
    <col min="4869" max="4869" width="15.5" style="121" customWidth="1"/>
    <col min="4870" max="4870" width="9" style="121" customWidth="1"/>
    <col min="4871" max="5117" width="9" style="121"/>
    <col min="5118" max="5118" width="45.25" style="121" customWidth="1"/>
    <col min="5119" max="5119" width="15.5" style="121" customWidth="1"/>
    <col min="5120" max="5120" width="15.25" style="121" customWidth="1"/>
    <col min="5121" max="5121" width="19.125" style="121" customWidth="1"/>
    <col min="5122" max="5122" width="18.125" style="121" customWidth="1"/>
    <col min="5123" max="5124" width="15.25" style="121" customWidth="1"/>
    <col min="5125" max="5125" width="15.5" style="121" customWidth="1"/>
    <col min="5126" max="5126" width="9" style="121" customWidth="1"/>
    <col min="5127" max="5373" width="9" style="121"/>
    <col min="5374" max="5374" width="45.25" style="121" customWidth="1"/>
    <col min="5375" max="5375" width="15.5" style="121" customWidth="1"/>
    <col min="5376" max="5376" width="15.25" style="121" customWidth="1"/>
    <col min="5377" max="5377" width="19.125" style="121" customWidth="1"/>
    <col min="5378" max="5378" width="18.125" style="121" customWidth="1"/>
    <col min="5379" max="5380" width="15.25" style="121" customWidth="1"/>
    <col min="5381" max="5381" width="15.5" style="121" customWidth="1"/>
    <col min="5382" max="5382" width="9" style="121" customWidth="1"/>
    <col min="5383" max="5629" width="9" style="121"/>
    <col min="5630" max="5630" width="45.25" style="121" customWidth="1"/>
    <col min="5631" max="5631" width="15.5" style="121" customWidth="1"/>
    <col min="5632" max="5632" width="15.25" style="121" customWidth="1"/>
    <col min="5633" max="5633" width="19.125" style="121" customWidth="1"/>
    <col min="5634" max="5634" width="18.125" style="121" customWidth="1"/>
    <col min="5635" max="5636" width="15.25" style="121" customWidth="1"/>
    <col min="5637" max="5637" width="15.5" style="121" customWidth="1"/>
    <col min="5638" max="5638" width="9" style="121" customWidth="1"/>
    <col min="5639" max="5885" width="9" style="121"/>
    <col min="5886" max="5886" width="45.25" style="121" customWidth="1"/>
    <col min="5887" max="5887" width="15.5" style="121" customWidth="1"/>
    <col min="5888" max="5888" width="15.25" style="121" customWidth="1"/>
    <col min="5889" max="5889" width="19.125" style="121" customWidth="1"/>
    <col min="5890" max="5890" width="18.125" style="121" customWidth="1"/>
    <col min="5891" max="5892" width="15.25" style="121" customWidth="1"/>
    <col min="5893" max="5893" width="15.5" style="121" customWidth="1"/>
    <col min="5894" max="5894" width="9" style="121" customWidth="1"/>
    <col min="5895" max="6141" width="9" style="121"/>
    <col min="6142" max="6142" width="45.25" style="121" customWidth="1"/>
    <col min="6143" max="6143" width="15.5" style="121" customWidth="1"/>
    <col min="6144" max="6144" width="15.25" style="121" customWidth="1"/>
    <col min="6145" max="6145" width="19.125" style="121" customWidth="1"/>
    <col min="6146" max="6146" width="18.125" style="121" customWidth="1"/>
    <col min="6147" max="6148" width="15.25" style="121" customWidth="1"/>
    <col min="6149" max="6149" width="15.5" style="121" customWidth="1"/>
    <col min="6150" max="6150" width="9" style="121" customWidth="1"/>
    <col min="6151" max="6397" width="9" style="121"/>
    <col min="6398" max="6398" width="45.25" style="121" customWidth="1"/>
    <col min="6399" max="6399" width="15.5" style="121" customWidth="1"/>
    <col min="6400" max="6400" width="15.25" style="121" customWidth="1"/>
    <col min="6401" max="6401" width="19.125" style="121" customWidth="1"/>
    <col min="6402" max="6402" width="18.125" style="121" customWidth="1"/>
    <col min="6403" max="6404" width="15.25" style="121" customWidth="1"/>
    <col min="6405" max="6405" width="15.5" style="121" customWidth="1"/>
    <col min="6406" max="6406" width="9" style="121" customWidth="1"/>
    <col min="6407" max="6653" width="9" style="121"/>
    <col min="6654" max="6654" width="45.25" style="121" customWidth="1"/>
    <col min="6655" max="6655" width="15.5" style="121" customWidth="1"/>
    <col min="6656" max="6656" width="15.25" style="121" customWidth="1"/>
    <col min="6657" max="6657" width="19.125" style="121" customWidth="1"/>
    <col min="6658" max="6658" width="18.125" style="121" customWidth="1"/>
    <col min="6659" max="6660" width="15.25" style="121" customWidth="1"/>
    <col min="6661" max="6661" width="15.5" style="121" customWidth="1"/>
    <col min="6662" max="6662" width="9" style="121" customWidth="1"/>
    <col min="6663" max="6909" width="9" style="121"/>
    <col min="6910" max="6910" width="45.25" style="121" customWidth="1"/>
    <col min="6911" max="6911" width="15.5" style="121" customWidth="1"/>
    <col min="6912" max="6912" width="15.25" style="121" customWidth="1"/>
    <col min="6913" max="6913" width="19.125" style="121" customWidth="1"/>
    <col min="6914" max="6914" width="18.125" style="121" customWidth="1"/>
    <col min="6915" max="6916" width="15.25" style="121" customWidth="1"/>
    <col min="6917" max="6917" width="15.5" style="121" customWidth="1"/>
    <col min="6918" max="6918" width="9" style="121" customWidth="1"/>
    <col min="6919" max="7165" width="9" style="121"/>
    <col min="7166" max="7166" width="45.25" style="121" customWidth="1"/>
    <col min="7167" max="7167" width="15.5" style="121" customWidth="1"/>
    <col min="7168" max="7168" width="15.25" style="121" customWidth="1"/>
    <col min="7169" max="7169" width="19.125" style="121" customWidth="1"/>
    <col min="7170" max="7170" width="18.125" style="121" customWidth="1"/>
    <col min="7171" max="7172" width="15.25" style="121" customWidth="1"/>
    <col min="7173" max="7173" width="15.5" style="121" customWidth="1"/>
    <col min="7174" max="7174" width="9" style="121" customWidth="1"/>
    <col min="7175" max="7421" width="9" style="121"/>
    <col min="7422" max="7422" width="45.25" style="121" customWidth="1"/>
    <col min="7423" max="7423" width="15.5" style="121" customWidth="1"/>
    <col min="7424" max="7424" width="15.25" style="121" customWidth="1"/>
    <col min="7425" max="7425" width="19.125" style="121" customWidth="1"/>
    <col min="7426" max="7426" width="18.125" style="121" customWidth="1"/>
    <col min="7427" max="7428" width="15.25" style="121" customWidth="1"/>
    <col min="7429" max="7429" width="15.5" style="121" customWidth="1"/>
    <col min="7430" max="7430" width="9" style="121" customWidth="1"/>
    <col min="7431" max="7677" width="9" style="121"/>
    <col min="7678" max="7678" width="45.25" style="121" customWidth="1"/>
    <col min="7679" max="7679" width="15.5" style="121" customWidth="1"/>
    <col min="7680" max="7680" width="15.25" style="121" customWidth="1"/>
    <col min="7681" max="7681" width="19.125" style="121" customWidth="1"/>
    <col min="7682" max="7682" width="18.125" style="121" customWidth="1"/>
    <col min="7683" max="7684" width="15.25" style="121" customWidth="1"/>
    <col min="7685" max="7685" width="15.5" style="121" customWidth="1"/>
    <col min="7686" max="7686" width="9" style="121" customWidth="1"/>
    <col min="7687" max="7933" width="9" style="121"/>
    <col min="7934" max="7934" width="45.25" style="121" customWidth="1"/>
    <col min="7935" max="7935" width="15.5" style="121" customWidth="1"/>
    <col min="7936" max="7936" width="15.25" style="121" customWidth="1"/>
    <col min="7937" max="7937" width="19.125" style="121" customWidth="1"/>
    <col min="7938" max="7938" width="18.125" style="121" customWidth="1"/>
    <col min="7939" max="7940" width="15.25" style="121" customWidth="1"/>
    <col min="7941" max="7941" width="15.5" style="121" customWidth="1"/>
    <col min="7942" max="7942" width="9" style="121" customWidth="1"/>
    <col min="7943" max="8189" width="9" style="121"/>
    <col min="8190" max="8190" width="45.25" style="121" customWidth="1"/>
    <col min="8191" max="8191" width="15.5" style="121" customWidth="1"/>
    <col min="8192" max="8192" width="15.25" style="121" customWidth="1"/>
    <col min="8193" max="8193" width="19.125" style="121" customWidth="1"/>
    <col min="8194" max="8194" width="18.125" style="121" customWidth="1"/>
    <col min="8195" max="8196" width="15.25" style="121" customWidth="1"/>
    <col min="8197" max="8197" width="15.5" style="121" customWidth="1"/>
    <col min="8198" max="8198" width="9" style="121" customWidth="1"/>
    <col min="8199" max="8445" width="9" style="121"/>
    <col min="8446" max="8446" width="45.25" style="121" customWidth="1"/>
    <col min="8447" max="8447" width="15.5" style="121" customWidth="1"/>
    <col min="8448" max="8448" width="15.25" style="121" customWidth="1"/>
    <col min="8449" max="8449" width="19.125" style="121" customWidth="1"/>
    <col min="8450" max="8450" width="18.125" style="121" customWidth="1"/>
    <col min="8451" max="8452" width="15.25" style="121" customWidth="1"/>
    <col min="8453" max="8453" width="15.5" style="121" customWidth="1"/>
    <col min="8454" max="8454" width="9" style="121" customWidth="1"/>
    <col min="8455" max="8701" width="9" style="121"/>
    <col min="8702" max="8702" width="45.25" style="121" customWidth="1"/>
    <col min="8703" max="8703" width="15.5" style="121" customWidth="1"/>
    <col min="8704" max="8704" width="15.25" style="121" customWidth="1"/>
    <col min="8705" max="8705" width="19.125" style="121" customWidth="1"/>
    <col min="8706" max="8706" width="18.125" style="121" customWidth="1"/>
    <col min="8707" max="8708" width="15.25" style="121" customWidth="1"/>
    <col min="8709" max="8709" width="15.5" style="121" customWidth="1"/>
    <col min="8710" max="8710" width="9" style="121" customWidth="1"/>
    <col min="8711" max="8957" width="9" style="121"/>
    <col min="8958" max="8958" width="45.25" style="121" customWidth="1"/>
    <col min="8959" max="8959" width="15.5" style="121" customWidth="1"/>
    <col min="8960" max="8960" width="15.25" style="121" customWidth="1"/>
    <col min="8961" max="8961" width="19.125" style="121" customWidth="1"/>
    <col min="8962" max="8962" width="18.125" style="121" customWidth="1"/>
    <col min="8963" max="8964" width="15.25" style="121" customWidth="1"/>
    <col min="8965" max="8965" width="15.5" style="121" customWidth="1"/>
    <col min="8966" max="8966" width="9" style="121" customWidth="1"/>
    <col min="8967" max="9213" width="9" style="121"/>
    <col min="9214" max="9214" width="45.25" style="121" customWidth="1"/>
    <col min="9215" max="9215" width="15.5" style="121" customWidth="1"/>
    <col min="9216" max="9216" width="15.25" style="121" customWidth="1"/>
    <col min="9217" max="9217" width="19.125" style="121" customWidth="1"/>
    <col min="9218" max="9218" width="18.125" style="121" customWidth="1"/>
    <col min="9219" max="9220" width="15.25" style="121" customWidth="1"/>
    <col min="9221" max="9221" width="15.5" style="121" customWidth="1"/>
    <col min="9222" max="9222" width="9" style="121" customWidth="1"/>
    <col min="9223" max="9469" width="9" style="121"/>
    <col min="9470" max="9470" width="45.25" style="121" customWidth="1"/>
    <col min="9471" max="9471" width="15.5" style="121" customWidth="1"/>
    <col min="9472" max="9472" width="15.25" style="121" customWidth="1"/>
    <col min="9473" max="9473" width="19.125" style="121" customWidth="1"/>
    <col min="9474" max="9474" width="18.125" style="121" customWidth="1"/>
    <col min="9475" max="9476" width="15.25" style="121" customWidth="1"/>
    <col min="9477" max="9477" width="15.5" style="121" customWidth="1"/>
    <col min="9478" max="9478" width="9" style="121" customWidth="1"/>
    <col min="9479" max="9725" width="9" style="121"/>
    <col min="9726" max="9726" width="45.25" style="121" customWidth="1"/>
    <col min="9727" max="9727" width="15.5" style="121" customWidth="1"/>
    <col min="9728" max="9728" width="15.25" style="121" customWidth="1"/>
    <col min="9729" max="9729" width="19.125" style="121" customWidth="1"/>
    <col min="9730" max="9730" width="18.125" style="121" customWidth="1"/>
    <col min="9731" max="9732" width="15.25" style="121" customWidth="1"/>
    <col min="9733" max="9733" width="15.5" style="121" customWidth="1"/>
    <col min="9734" max="9734" width="9" style="121" customWidth="1"/>
    <col min="9735" max="9981" width="9" style="121"/>
    <col min="9982" max="9982" width="45.25" style="121" customWidth="1"/>
    <col min="9983" max="9983" width="15.5" style="121" customWidth="1"/>
    <col min="9984" max="9984" width="15.25" style="121" customWidth="1"/>
    <col min="9985" max="9985" width="19.125" style="121" customWidth="1"/>
    <col min="9986" max="9986" width="18.125" style="121" customWidth="1"/>
    <col min="9987" max="9988" width="15.25" style="121" customWidth="1"/>
    <col min="9989" max="9989" width="15.5" style="121" customWidth="1"/>
    <col min="9990" max="9990" width="9" style="121" customWidth="1"/>
    <col min="9991" max="10237" width="9" style="121"/>
    <col min="10238" max="10238" width="45.25" style="121" customWidth="1"/>
    <col min="10239" max="10239" width="15.5" style="121" customWidth="1"/>
    <col min="10240" max="10240" width="15.25" style="121" customWidth="1"/>
    <col min="10241" max="10241" width="19.125" style="121" customWidth="1"/>
    <col min="10242" max="10242" width="18.125" style="121" customWidth="1"/>
    <col min="10243" max="10244" width="15.25" style="121" customWidth="1"/>
    <col min="10245" max="10245" width="15.5" style="121" customWidth="1"/>
    <col min="10246" max="10246" width="9" style="121" customWidth="1"/>
    <col min="10247" max="10493" width="9" style="121"/>
    <col min="10494" max="10494" width="45.25" style="121" customWidth="1"/>
    <col min="10495" max="10495" width="15.5" style="121" customWidth="1"/>
    <col min="10496" max="10496" width="15.25" style="121" customWidth="1"/>
    <col min="10497" max="10497" width="19.125" style="121" customWidth="1"/>
    <col min="10498" max="10498" width="18.125" style="121" customWidth="1"/>
    <col min="10499" max="10500" width="15.25" style="121" customWidth="1"/>
    <col min="10501" max="10501" width="15.5" style="121" customWidth="1"/>
    <col min="10502" max="10502" width="9" style="121" customWidth="1"/>
    <col min="10503" max="10749" width="9" style="121"/>
    <col min="10750" max="10750" width="45.25" style="121" customWidth="1"/>
    <col min="10751" max="10751" width="15.5" style="121" customWidth="1"/>
    <col min="10752" max="10752" width="15.25" style="121" customWidth="1"/>
    <col min="10753" max="10753" width="19.125" style="121" customWidth="1"/>
    <col min="10754" max="10754" width="18.125" style="121" customWidth="1"/>
    <col min="10755" max="10756" width="15.25" style="121" customWidth="1"/>
    <col min="10757" max="10757" width="15.5" style="121" customWidth="1"/>
    <col min="10758" max="10758" width="9" style="121" customWidth="1"/>
    <col min="10759" max="11005" width="9" style="121"/>
    <col min="11006" max="11006" width="45.25" style="121" customWidth="1"/>
    <col min="11007" max="11007" width="15.5" style="121" customWidth="1"/>
    <col min="11008" max="11008" width="15.25" style="121" customWidth="1"/>
    <col min="11009" max="11009" width="19.125" style="121" customWidth="1"/>
    <col min="11010" max="11010" width="18.125" style="121" customWidth="1"/>
    <col min="11011" max="11012" width="15.25" style="121" customWidth="1"/>
    <col min="11013" max="11013" width="15.5" style="121" customWidth="1"/>
    <col min="11014" max="11014" width="9" style="121" customWidth="1"/>
    <col min="11015" max="11261" width="9" style="121"/>
    <col min="11262" max="11262" width="45.25" style="121" customWidth="1"/>
    <col min="11263" max="11263" width="15.5" style="121" customWidth="1"/>
    <col min="11264" max="11264" width="15.25" style="121" customWidth="1"/>
    <col min="11265" max="11265" width="19.125" style="121" customWidth="1"/>
    <col min="11266" max="11266" width="18.125" style="121" customWidth="1"/>
    <col min="11267" max="11268" width="15.25" style="121" customWidth="1"/>
    <col min="11269" max="11269" width="15.5" style="121" customWidth="1"/>
    <col min="11270" max="11270" width="9" style="121" customWidth="1"/>
    <col min="11271" max="11517" width="9" style="121"/>
    <col min="11518" max="11518" width="45.25" style="121" customWidth="1"/>
    <col min="11519" max="11519" width="15.5" style="121" customWidth="1"/>
    <col min="11520" max="11520" width="15.25" style="121" customWidth="1"/>
    <col min="11521" max="11521" width="19.125" style="121" customWidth="1"/>
    <col min="11522" max="11522" width="18.125" style="121" customWidth="1"/>
    <col min="11523" max="11524" width="15.25" style="121" customWidth="1"/>
    <col min="11525" max="11525" width="15.5" style="121" customWidth="1"/>
    <col min="11526" max="11526" width="9" style="121" customWidth="1"/>
    <col min="11527" max="11773" width="9" style="121"/>
    <col min="11774" max="11774" width="45.25" style="121" customWidth="1"/>
    <col min="11775" max="11775" width="15.5" style="121" customWidth="1"/>
    <col min="11776" max="11776" width="15.25" style="121" customWidth="1"/>
    <col min="11777" max="11777" width="19.125" style="121" customWidth="1"/>
    <col min="11778" max="11778" width="18.125" style="121" customWidth="1"/>
    <col min="11779" max="11780" width="15.25" style="121" customWidth="1"/>
    <col min="11781" max="11781" width="15.5" style="121" customWidth="1"/>
    <col min="11782" max="11782" width="9" style="121" customWidth="1"/>
    <col min="11783" max="12029" width="9" style="121"/>
    <col min="12030" max="12030" width="45.25" style="121" customWidth="1"/>
    <col min="12031" max="12031" width="15.5" style="121" customWidth="1"/>
    <col min="12032" max="12032" width="15.25" style="121" customWidth="1"/>
    <col min="12033" max="12033" width="19.125" style="121" customWidth="1"/>
    <col min="12034" max="12034" width="18.125" style="121" customWidth="1"/>
    <col min="12035" max="12036" width="15.25" style="121" customWidth="1"/>
    <col min="12037" max="12037" width="15.5" style="121" customWidth="1"/>
    <col min="12038" max="12038" width="9" style="121" customWidth="1"/>
    <col min="12039" max="12285" width="9" style="121"/>
    <col min="12286" max="12286" width="45.25" style="121" customWidth="1"/>
    <col min="12287" max="12287" width="15.5" style="121" customWidth="1"/>
    <col min="12288" max="12288" width="15.25" style="121" customWidth="1"/>
    <col min="12289" max="12289" width="19.125" style="121" customWidth="1"/>
    <col min="12290" max="12290" width="18.125" style="121" customWidth="1"/>
    <col min="12291" max="12292" width="15.25" style="121" customWidth="1"/>
    <col min="12293" max="12293" width="15.5" style="121" customWidth="1"/>
    <col min="12294" max="12294" width="9" style="121" customWidth="1"/>
    <col min="12295" max="12541" width="9" style="121"/>
    <col min="12542" max="12542" width="45.25" style="121" customWidth="1"/>
    <col min="12543" max="12543" width="15.5" style="121" customWidth="1"/>
    <col min="12544" max="12544" width="15.25" style="121" customWidth="1"/>
    <col min="12545" max="12545" width="19.125" style="121" customWidth="1"/>
    <col min="12546" max="12546" width="18.125" style="121" customWidth="1"/>
    <col min="12547" max="12548" width="15.25" style="121" customWidth="1"/>
    <col min="12549" max="12549" width="15.5" style="121" customWidth="1"/>
    <col min="12550" max="12550" width="9" style="121" customWidth="1"/>
    <col min="12551" max="12797" width="9" style="121"/>
    <col min="12798" max="12798" width="45.25" style="121" customWidth="1"/>
    <col min="12799" max="12799" width="15.5" style="121" customWidth="1"/>
    <col min="12800" max="12800" width="15.25" style="121" customWidth="1"/>
    <col min="12801" max="12801" width="19.125" style="121" customWidth="1"/>
    <col min="12802" max="12802" width="18.125" style="121" customWidth="1"/>
    <col min="12803" max="12804" width="15.25" style="121" customWidth="1"/>
    <col min="12805" max="12805" width="15.5" style="121" customWidth="1"/>
    <col min="12806" max="12806" width="9" style="121" customWidth="1"/>
    <col min="12807" max="13053" width="9" style="121"/>
    <col min="13054" max="13054" width="45.25" style="121" customWidth="1"/>
    <col min="13055" max="13055" width="15.5" style="121" customWidth="1"/>
    <col min="13056" max="13056" width="15.25" style="121" customWidth="1"/>
    <col min="13057" max="13057" width="19.125" style="121" customWidth="1"/>
    <col min="13058" max="13058" width="18.125" style="121" customWidth="1"/>
    <col min="13059" max="13060" width="15.25" style="121" customWidth="1"/>
    <col min="13061" max="13061" width="15.5" style="121" customWidth="1"/>
    <col min="13062" max="13062" width="9" style="121" customWidth="1"/>
    <col min="13063" max="13309" width="9" style="121"/>
    <col min="13310" max="13310" width="45.25" style="121" customWidth="1"/>
    <col min="13311" max="13311" width="15.5" style="121" customWidth="1"/>
    <col min="13312" max="13312" width="15.25" style="121" customWidth="1"/>
    <col min="13313" max="13313" width="19.125" style="121" customWidth="1"/>
    <col min="13314" max="13314" width="18.125" style="121" customWidth="1"/>
    <col min="13315" max="13316" width="15.25" style="121" customWidth="1"/>
    <col min="13317" max="13317" width="15.5" style="121" customWidth="1"/>
    <col min="13318" max="13318" width="9" style="121" customWidth="1"/>
    <col min="13319" max="13565" width="9" style="121"/>
    <col min="13566" max="13566" width="45.25" style="121" customWidth="1"/>
    <col min="13567" max="13567" width="15.5" style="121" customWidth="1"/>
    <col min="13568" max="13568" width="15.25" style="121" customWidth="1"/>
    <col min="13569" max="13569" width="19.125" style="121" customWidth="1"/>
    <col min="13570" max="13570" width="18.125" style="121" customWidth="1"/>
    <col min="13571" max="13572" width="15.25" style="121" customWidth="1"/>
    <col min="13573" max="13573" width="15.5" style="121" customWidth="1"/>
    <col min="13574" max="13574" width="9" style="121" customWidth="1"/>
    <col min="13575" max="13821" width="9" style="121"/>
    <col min="13822" max="13822" width="45.25" style="121" customWidth="1"/>
    <col min="13823" max="13823" width="15.5" style="121" customWidth="1"/>
    <col min="13824" max="13824" width="15.25" style="121" customWidth="1"/>
    <col min="13825" max="13825" width="19.125" style="121" customWidth="1"/>
    <col min="13826" max="13826" width="18.125" style="121" customWidth="1"/>
    <col min="13827" max="13828" width="15.25" style="121" customWidth="1"/>
    <col min="13829" max="13829" width="15.5" style="121" customWidth="1"/>
    <col min="13830" max="13830" width="9" style="121" customWidth="1"/>
    <col min="13831" max="14077" width="9" style="121"/>
    <col min="14078" max="14078" width="45.25" style="121" customWidth="1"/>
    <col min="14079" max="14079" width="15.5" style="121" customWidth="1"/>
    <col min="14080" max="14080" width="15.25" style="121" customWidth="1"/>
    <col min="14081" max="14081" width="19.125" style="121" customWidth="1"/>
    <col min="14082" max="14082" width="18.125" style="121" customWidth="1"/>
    <col min="14083" max="14084" width="15.25" style="121" customWidth="1"/>
    <col min="14085" max="14085" width="15.5" style="121" customWidth="1"/>
    <col min="14086" max="14086" width="9" style="121" customWidth="1"/>
    <col min="14087" max="14333" width="9" style="121"/>
    <col min="14334" max="14334" width="45.25" style="121" customWidth="1"/>
    <col min="14335" max="14335" width="15.5" style="121" customWidth="1"/>
    <col min="14336" max="14336" width="15.25" style="121" customWidth="1"/>
    <col min="14337" max="14337" width="19.125" style="121" customWidth="1"/>
    <col min="14338" max="14338" width="18.125" style="121" customWidth="1"/>
    <col min="14339" max="14340" width="15.25" style="121" customWidth="1"/>
    <col min="14341" max="14341" width="15.5" style="121" customWidth="1"/>
    <col min="14342" max="14342" width="9" style="121" customWidth="1"/>
    <col min="14343" max="14589" width="9" style="121"/>
    <col min="14590" max="14590" width="45.25" style="121" customWidth="1"/>
    <col min="14591" max="14591" width="15.5" style="121" customWidth="1"/>
    <col min="14592" max="14592" width="15.25" style="121" customWidth="1"/>
    <col min="14593" max="14593" width="19.125" style="121" customWidth="1"/>
    <col min="14594" max="14594" width="18.125" style="121" customWidth="1"/>
    <col min="14595" max="14596" width="15.25" style="121" customWidth="1"/>
    <col min="14597" max="14597" width="15.5" style="121" customWidth="1"/>
    <col min="14598" max="14598" width="9" style="121" customWidth="1"/>
    <col min="14599" max="14845" width="9" style="121"/>
    <col min="14846" max="14846" width="45.25" style="121" customWidth="1"/>
    <col min="14847" max="14847" width="15.5" style="121" customWidth="1"/>
    <col min="14848" max="14848" width="15.25" style="121" customWidth="1"/>
    <col min="14849" max="14849" width="19.125" style="121" customWidth="1"/>
    <col min="14850" max="14850" width="18.125" style="121" customWidth="1"/>
    <col min="14851" max="14852" width="15.25" style="121" customWidth="1"/>
    <col min="14853" max="14853" width="15.5" style="121" customWidth="1"/>
    <col min="14854" max="14854" width="9" style="121" customWidth="1"/>
    <col min="14855" max="15101" width="9" style="121"/>
    <col min="15102" max="15102" width="45.25" style="121" customWidth="1"/>
    <col min="15103" max="15103" width="15.5" style="121" customWidth="1"/>
    <col min="15104" max="15104" width="15.25" style="121" customWidth="1"/>
    <col min="15105" max="15105" width="19.125" style="121" customWidth="1"/>
    <col min="15106" max="15106" width="18.125" style="121" customWidth="1"/>
    <col min="15107" max="15108" width="15.25" style="121" customWidth="1"/>
    <col min="15109" max="15109" width="15.5" style="121" customWidth="1"/>
    <col min="15110" max="15110" width="9" style="121" customWidth="1"/>
    <col min="15111" max="15357" width="9" style="121"/>
    <col min="15358" max="15358" width="45.25" style="121" customWidth="1"/>
    <col min="15359" max="15359" width="15.5" style="121" customWidth="1"/>
    <col min="15360" max="15360" width="15.25" style="121" customWidth="1"/>
    <col min="15361" max="15361" width="19.125" style="121" customWidth="1"/>
    <col min="15362" max="15362" width="18.125" style="121" customWidth="1"/>
    <col min="15363" max="15364" width="15.25" style="121" customWidth="1"/>
    <col min="15365" max="15365" width="15.5" style="121" customWidth="1"/>
    <col min="15366" max="15366" width="9" style="121" customWidth="1"/>
    <col min="15367" max="15613" width="9" style="121"/>
    <col min="15614" max="15614" width="45.25" style="121" customWidth="1"/>
    <col min="15615" max="15615" width="15.5" style="121" customWidth="1"/>
    <col min="15616" max="15616" width="15.25" style="121" customWidth="1"/>
    <col min="15617" max="15617" width="19.125" style="121" customWidth="1"/>
    <col min="15618" max="15618" width="18.125" style="121" customWidth="1"/>
    <col min="15619" max="15620" width="15.25" style="121" customWidth="1"/>
    <col min="15621" max="15621" width="15.5" style="121" customWidth="1"/>
    <col min="15622" max="15622" width="9" style="121" customWidth="1"/>
    <col min="15623" max="15869" width="9" style="121"/>
    <col min="15870" max="15870" width="45.25" style="121" customWidth="1"/>
    <col min="15871" max="15871" width="15.5" style="121" customWidth="1"/>
    <col min="15872" max="15872" width="15.25" style="121" customWidth="1"/>
    <col min="15873" max="15873" width="19.125" style="121" customWidth="1"/>
    <col min="15874" max="15874" width="18.125" style="121" customWidth="1"/>
    <col min="15875" max="15876" width="15.25" style="121" customWidth="1"/>
    <col min="15877" max="15877" width="15.5" style="121" customWidth="1"/>
    <col min="15878" max="15878" width="9" style="121" customWidth="1"/>
    <col min="15879" max="16125" width="9" style="121"/>
    <col min="16126" max="16126" width="45.25" style="121" customWidth="1"/>
    <col min="16127" max="16127" width="15.5" style="121" customWidth="1"/>
    <col min="16128" max="16128" width="15.25" style="121" customWidth="1"/>
    <col min="16129" max="16129" width="19.125" style="121" customWidth="1"/>
    <col min="16130" max="16130" width="18.125" style="121" customWidth="1"/>
    <col min="16131" max="16132" width="15.25" style="121" customWidth="1"/>
    <col min="16133" max="16133" width="15.5" style="121" customWidth="1"/>
    <col min="16134" max="16134" width="9" style="121" customWidth="1"/>
    <col min="16135" max="16384" width="9" style="121"/>
  </cols>
  <sheetData>
    <row r="1" spans="1:9">
      <c r="A1" s="120" t="s">
        <v>216</v>
      </c>
    </row>
    <row r="2" spans="1:9" ht="20.25">
      <c r="A2" s="374" t="s">
        <v>1354</v>
      </c>
      <c r="B2" s="374"/>
      <c r="C2" s="374"/>
      <c r="D2" s="374"/>
      <c r="E2" s="374"/>
      <c r="F2" s="374"/>
      <c r="G2" s="374"/>
      <c r="H2" s="374"/>
    </row>
    <row r="3" spans="1:9" ht="18" customHeight="1">
      <c r="A3" s="120"/>
      <c r="H3" s="208" t="s">
        <v>9</v>
      </c>
    </row>
    <row r="4" spans="1:9" s="210" customFormat="1" ht="31.5" customHeight="1">
      <c r="A4" s="382" t="s">
        <v>217</v>
      </c>
      <c r="B4" s="383" t="s">
        <v>218</v>
      </c>
      <c r="C4" s="383" t="s">
        <v>219</v>
      </c>
      <c r="D4" s="384" t="s">
        <v>435</v>
      </c>
      <c r="E4" s="386" t="s">
        <v>220</v>
      </c>
      <c r="F4" s="386" t="s">
        <v>221</v>
      </c>
      <c r="G4" s="383" t="s">
        <v>517</v>
      </c>
      <c r="H4" s="383" t="s">
        <v>222</v>
      </c>
      <c r="I4" s="209"/>
    </row>
    <row r="5" spans="1:9" s="210" customFormat="1" ht="27" customHeight="1">
      <c r="A5" s="382"/>
      <c r="B5" s="383"/>
      <c r="C5" s="383"/>
      <c r="D5" s="385"/>
      <c r="E5" s="386"/>
      <c r="F5" s="386"/>
      <c r="G5" s="383"/>
      <c r="H5" s="383"/>
      <c r="I5" s="209" t="s">
        <v>1350</v>
      </c>
    </row>
    <row r="6" spans="1:9" ht="20.100000000000001" customHeight="1">
      <c r="A6" s="155" t="s">
        <v>40</v>
      </c>
      <c r="B6" s="211">
        <f>SUM(C6:H6)</f>
        <v>22288</v>
      </c>
      <c r="C6" s="211">
        <f>SUM(C7:C33)</f>
        <v>22238</v>
      </c>
      <c r="D6" s="211">
        <f t="shared" ref="D6:H6" si="0">SUM(D7:D33)</f>
        <v>50</v>
      </c>
      <c r="E6" s="211">
        <f t="shared" si="0"/>
        <v>0</v>
      </c>
      <c r="F6" s="211">
        <f t="shared" si="0"/>
        <v>0</v>
      </c>
      <c r="G6" s="211">
        <f t="shared" si="0"/>
        <v>0</v>
      </c>
      <c r="H6" s="211">
        <f t="shared" si="0"/>
        <v>0</v>
      </c>
      <c r="I6" s="207" t="str">
        <f>IF(B6=VLOOKUP(A6,表二!A5:C1278,3,0),"正确","错误")</f>
        <v>正确</v>
      </c>
    </row>
    <row r="7" spans="1:9" ht="20.100000000000001" customHeight="1">
      <c r="A7" s="319" t="s">
        <v>41</v>
      </c>
      <c r="B7" s="211">
        <f t="shared" ref="B7:B70" si="1">SUM(C7:H7)</f>
        <v>768</v>
      </c>
      <c r="C7" s="123">
        <v>768</v>
      </c>
      <c r="D7" s="123"/>
      <c r="E7" s="123"/>
      <c r="F7" s="123"/>
      <c r="G7" s="123"/>
      <c r="H7" s="123"/>
      <c r="I7" s="207" t="str">
        <f>IF(B7=VLOOKUP(A7,表二!A6:C1279,3,0),"正确","错误")</f>
        <v>正确</v>
      </c>
    </row>
    <row r="8" spans="1:9" ht="20.100000000000001" customHeight="1">
      <c r="A8" s="319" t="s">
        <v>42</v>
      </c>
      <c r="B8" s="211">
        <f>SUM(C8:H8)</f>
        <v>601</v>
      </c>
      <c r="C8" s="123">
        <v>601</v>
      </c>
      <c r="D8" s="123"/>
      <c r="E8" s="123"/>
      <c r="F8" s="123"/>
      <c r="G8" s="123"/>
      <c r="H8" s="123"/>
      <c r="I8" s="207" t="str">
        <f>IF(B8=VLOOKUP(A8,表二!A7:C1280,3,0),"正确","错误")</f>
        <v>正确</v>
      </c>
    </row>
    <row r="9" spans="1:9" ht="20.100000000000001" customHeight="1">
      <c r="A9" s="319" t="s">
        <v>43</v>
      </c>
      <c r="B9" s="211">
        <f t="shared" si="1"/>
        <v>12031</v>
      </c>
      <c r="C9" s="123">
        <v>12031</v>
      </c>
      <c r="D9" s="123"/>
      <c r="E9" s="359"/>
      <c r="F9" s="123"/>
      <c r="G9" s="123"/>
      <c r="H9" s="123"/>
      <c r="I9" s="207" t="str">
        <f>IF(B9=VLOOKUP(A9,表二!A8:C1281,3,0),"正确","错误")</f>
        <v>正确</v>
      </c>
    </row>
    <row r="10" spans="1:9" ht="20.100000000000001" customHeight="1">
      <c r="A10" s="319" t="s">
        <v>44</v>
      </c>
      <c r="B10" s="211">
        <f t="shared" si="1"/>
        <v>372</v>
      </c>
      <c r="C10" s="123">
        <v>372</v>
      </c>
      <c r="D10" s="123"/>
      <c r="E10" s="359"/>
      <c r="F10" s="123"/>
      <c r="G10" s="123"/>
      <c r="H10" s="123"/>
      <c r="I10" s="207" t="str">
        <f>IF(B10=VLOOKUP(A10,表二!A9:C1282,3,0),"正确","错误")</f>
        <v>正确</v>
      </c>
    </row>
    <row r="11" spans="1:9" ht="20.100000000000001" customHeight="1">
      <c r="A11" s="320" t="s">
        <v>45</v>
      </c>
      <c r="B11" s="211">
        <f t="shared" si="1"/>
        <v>158</v>
      </c>
      <c r="C11" s="123">
        <v>158</v>
      </c>
      <c r="D11" s="123"/>
      <c r="E11" s="359"/>
      <c r="F11" s="123"/>
      <c r="G11" s="123"/>
      <c r="H11" s="123"/>
      <c r="I11" s="207" t="str">
        <f>IF(B11=VLOOKUP(A11,表二!A10:C1283,3,0),"正确","错误")</f>
        <v>正确</v>
      </c>
    </row>
    <row r="12" spans="1:9" ht="20.100000000000001" customHeight="1">
      <c r="A12" s="319" t="s">
        <v>46</v>
      </c>
      <c r="B12" s="211">
        <f t="shared" si="1"/>
        <v>1515</v>
      </c>
      <c r="C12" s="123">
        <v>1515</v>
      </c>
      <c r="D12" s="123"/>
      <c r="E12" s="359"/>
      <c r="F12" s="123"/>
      <c r="G12" s="123"/>
      <c r="H12" s="123"/>
      <c r="I12" s="207" t="str">
        <f>IF(B12=VLOOKUP(A12,表二!A11:C1284,3,0),"正确","错误")</f>
        <v>正确</v>
      </c>
    </row>
    <row r="13" spans="1:9" ht="20.100000000000001" customHeight="1">
      <c r="A13" s="319" t="s">
        <v>47</v>
      </c>
      <c r="B13" s="211">
        <f t="shared" si="1"/>
        <v>755</v>
      </c>
      <c r="C13" s="123">
        <v>755</v>
      </c>
      <c r="D13" s="123"/>
      <c r="E13" s="359"/>
      <c r="F13" s="123"/>
      <c r="G13" s="123"/>
      <c r="H13" s="123"/>
      <c r="I13" s="207" t="str">
        <f>IF(B13=VLOOKUP(A13,表二!A12:C1285,3,0),"正确","错误")</f>
        <v>正确</v>
      </c>
    </row>
    <row r="14" spans="1:9" ht="20.100000000000001" customHeight="1">
      <c r="A14" s="320" t="s">
        <v>48</v>
      </c>
      <c r="B14" s="211">
        <f t="shared" si="1"/>
        <v>984</v>
      </c>
      <c r="C14" s="123">
        <v>984</v>
      </c>
      <c r="D14" s="123"/>
      <c r="E14" s="359"/>
      <c r="F14" s="123"/>
      <c r="G14" s="123"/>
      <c r="H14" s="123"/>
      <c r="I14" s="207" t="str">
        <f>IF(B14=VLOOKUP(A14,表二!A13:C1286,3,0),"正确","错误")</f>
        <v>正确</v>
      </c>
    </row>
    <row r="15" spans="1:9" ht="20.100000000000001" customHeight="1">
      <c r="A15" s="319" t="s">
        <v>49</v>
      </c>
      <c r="B15" s="211">
        <f t="shared" si="1"/>
        <v>0</v>
      </c>
      <c r="C15" s="123"/>
      <c r="D15" s="123"/>
      <c r="E15" s="359"/>
      <c r="F15" s="123"/>
      <c r="G15" s="123"/>
      <c r="H15" s="123"/>
      <c r="I15" s="207" t="str">
        <f>IF(B15=VLOOKUP(A15,表二!A14:C1287,3,0),"正确","错误")</f>
        <v>正确</v>
      </c>
    </row>
    <row r="16" spans="1:9" ht="20.100000000000001" customHeight="1">
      <c r="A16" s="320" t="s">
        <v>50</v>
      </c>
      <c r="B16" s="211">
        <f t="shared" si="1"/>
        <v>65</v>
      </c>
      <c r="C16" s="123">
        <v>65</v>
      </c>
      <c r="D16" s="123"/>
      <c r="E16" s="359"/>
      <c r="F16" s="123"/>
      <c r="G16" s="123"/>
      <c r="H16" s="123"/>
      <c r="I16" s="207" t="str">
        <f>IF(B16=VLOOKUP(A16,表二!A15:C1288,3,0),"正确","错误")</f>
        <v>正确</v>
      </c>
    </row>
    <row r="17" spans="1:9" ht="20.100000000000001" customHeight="1">
      <c r="A17" s="155" t="s">
        <v>51</v>
      </c>
      <c r="B17" s="211">
        <f t="shared" si="1"/>
        <v>946</v>
      </c>
      <c r="C17" s="123">
        <v>946</v>
      </c>
      <c r="D17" s="123"/>
      <c r="E17" s="359"/>
      <c r="F17" s="123"/>
      <c r="G17" s="123"/>
      <c r="H17" s="123"/>
      <c r="I17" s="207" t="str">
        <f>IF(B17=VLOOKUP(A17,表二!A16:C1289,3,0),"正确","错误")</f>
        <v>正确</v>
      </c>
    </row>
    <row r="18" spans="1:9" ht="20.100000000000001" customHeight="1">
      <c r="A18" s="155" t="s">
        <v>52</v>
      </c>
      <c r="B18" s="211">
        <f t="shared" si="1"/>
        <v>551</v>
      </c>
      <c r="C18" s="123">
        <v>551</v>
      </c>
      <c r="D18" s="123"/>
      <c r="E18" s="359"/>
      <c r="F18" s="123"/>
      <c r="G18" s="123"/>
      <c r="H18" s="123"/>
      <c r="I18" s="207" t="str">
        <f>IF(B18=VLOOKUP(A18,表二!A17:C1290,3,0),"正确","错误")</f>
        <v>正确</v>
      </c>
    </row>
    <row r="19" spans="1:9" ht="20.100000000000001" customHeight="1">
      <c r="A19" s="320" t="s">
        <v>53</v>
      </c>
      <c r="B19" s="211">
        <f t="shared" si="1"/>
        <v>0</v>
      </c>
      <c r="C19" s="123"/>
      <c r="D19" s="123"/>
      <c r="E19" s="359"/>
      <c r="F19" s="123"/>
      <c r="G19" s="123"/>
      <c r="H19" s="123"/>
      <c r="I19" s="207" t="str">
        <f>IF(B19=VLOOKUP(A19,表二!A18:C1291,3,0),"正确","错误")</f>
        <v>正确</v>
      </c>
    </row>
    <row r="20" spans="1:9" ht="20.100000000000001" customHeight="1">
      <c r="A20" s="320" t="s">
        <v>1898</v>
      </c>
      <c r="B20" s="211">
        <f t="shared" si="1"/>
        <v>3</v>
      </c>
      <c r="C20" s="123">
        <v>3</v>
      </c>
      <c r="D20" s="123"/>
      <c r="E20" s="359"/>
      <c r="F20" s="123"/>
      <c r="G20" s="123"/>
      <c r="H20" s="123"/>
      <c r="I20" s="207" t="str">
        <f>IF(B20=VLOOKUP(A20,表二!A19:C1292,3,0),"正确","错误")</f>
        <v>正确</v>
      </c>
    </row>
    <row r="21" spans="1:9" ht="20.100000000000001" customHeight="1">
      <c r="A21" s="319" t="s">
        <v>1635</v>
      </c>
      <c r="B21" s="211">
        <f t="shared" si="1"/>
        <v>20</v>
      </c>
      <c r="C21" s="123">
        <v>20</v>
      </c>
      <c r="D21" s="123"/>
      <c r="E21" s="359"/>
      <c r="F21" s="123"/>
      <c r="G21" s="123"/>
      <c r="H21" s="123"/>
      <c r="I21" s="207" t="str">
        <f>IF(B21=VLOOKUP(A21,表二!A20:C1293,3,0),"正确","错误")</f>
        <v>正确</v>
      </c>
    </row>
    <row r="22" spans="1:9" ht="20.100000000000001" customHeight="1">
      <c r="A22" s="320" t="s">
        <v>55</v>
      </c>
      <c r="B22" s="211">
        <f t="shared" si="1"/>
        <v>53</v>
      </c>
      <c r="C22" s="123">
        <v>53</v>
      </c>
      <c r="D22" s="123"/>
      <c r="E22" s="359"/>
      <c r="F22" s="123"/>
      <c r="G22" s="123"/>
      <c r="H22" s="123"/>
      <c r="I22" s="207" t="str">
        <f>IF(B22=VLOOKUP(A22,表二!A21:C1294,3,0),"正确","错误")</f>
        <v>正确</v>
      </c>
    </row>
    <row r="23" spans="1:9" ht="18.75" customHeight="1">
      <c r="A23" s="320" t="s">
        <v>56</v>
      </c>
      <c r="B23" s="211">
        <f t="shared" si="1"/>
        <v>22</v>
      </c>
      <c r="C23" s="123">
        <v>22</v>
      </c>
      <c r="D23" s="123"/>
      <c r="E23" s="359"/>
      <c r="F23" s="123"/>
      <c r="G23" s="123"/>
      <c r="H23" s="123"/>
      <c r="I23" s="207" t="str">
        <f>IF(B23=VLOOKUP(A23,表二!A22:C1295,3,0),"正确","错误")</f>
        <v>正确</v>
      </c>
    </row>
    <row r="24" spans="1:9" ht="20.100000000000001" customHeight="1">
      <c r="A24" s="320" t="s">
        <v>57</v>
      </c>
      <c r="B24" s="211">
        <f t="shared" si="1"/>
        <v>488</v>
      </c>
      <c r="C24" s="123">
        <v>488</v>
      </c>
      <c r="D24" s="123"/>
      <c r="E24" s="359"/>
      <c r="F24" s="123"/>
      <c r="G24" s="123"/>
      <c r="H24" s="123"/>
      <c r="I24" s="207" t="str">
        <f>IF(B24=VLOOKUP(A24,表二!A23:C1296,3,0),"正确","错误")</f>
        <v>正确</v>
      </c>
    </row>
    <row r="25" spans="1:9" ht="20.100000000000001" customHeight="1">
      <c r="A25" s="320" t="s">
        <v>58</v>
      </c>
      <c r="B25" s="211">
        <f t="shared" si="1"/>
        <v>936</v>
      </c>
      <c r="C25" s="123">
        <v>936</v>
      </c>
      <c r="D25" s="123"/>
      <c r="E25" s="359"/>
      <c r="F25" s="123"/>
      <c r="G25" s="123"/>
      <c r="H25" s="123"/>
      <c r="I25" s="207" t="str">
        <f>IF(B25=VLOOKUP(A25,表二!A24:C1297,3,0),"正确","错误")</f>
        <v>正确</v>
      </c>
    </row>
    <row r="26" spans="1:9" ht="20.100000000000001" customHeight="1">
      <c r="A26" s="320" t="s">
        <v>59</v>
      </c>
      <c r="B26" s="211">
        <f t="shared" si="1"/>
        <v>537</v>
      </c>
      <c r="C26" s="123">
        <v>487</v>
      </c>
      <c r="D26" s="123">
        <v>50</v>
      </c>
      <c r="E26" s="359"/>
      <c r="F26" s="123"/>
      <c r="G26" s="123"/>
      <c r="H26" s="123"/>
      <c r="I26" s="207" t="str">
        <f>IF(B26=VLOOKUP(A26,表二!A25:C1298,3,0),"正确","错误")</f>
        <v>正确</v>
      </c>
    </row>
    <row r="27" spans="1:9" ht="20.100000000000001" customHeight="1">
      <c r="A27" s="320" t="s">
        <v>60</v>
      </c>
      <c r="B27" s="211">
        <f t="shared" si="1"/>
        <v>212</v>
      </c>
      <c r="C27" s="123">
        <v>212</v>
      </c>
      <c r="D27" s="123"/>
      <c r="E27" s="359"/>
      <c r="F27" s="123"/>
      <c r="G27" s="123"/>
      <c r="H27" s="123"/>
      <c r="I27" s="207" t="str">
        <f>IF(B27=VLOOKUP(A27,表二!A26:C1299,3,0),"正确","错误")</f>
        <v>正确</v>
      </c>
    </row>
    <row r="28" spans="1:9" ht="20.100000000000001" customHeight="1">
      <c r="A28" s="320" t="s">
        <v>61</v>
      </c>
      <c r="B28" s="211">
        <f t="shared" si="1"/>
        <v>107</v>
      </c>
      <c r="C28" s="123">
        <v>107</v>
      </c>
      <c r="D28" s="123"/>
      <c r="E28" s="359"/>
      <c r="F28" s="123"/>
      <c r="G28" s="123"/>
      <c r="H28" s="123"/>
      <c r="I28" s="207" t="str">
        <f>IF(B28=VLOOKUP(A28,表二!A27:C1300,3,0),"正确","错误")</f>
        <v>正确</v>
      </c>
    </row>
    <row r="29" spans="1:9" ht="20.100000000000001" customHeight="1">
      <c r="A29" s="320" t="s">
        <v>62</v>
      </c>
      <c r="B29" s="211">
        <f t="shared" si="1"/>
        <v>0</v>
      </c>
      <c r="C29" s="123"/>
      <c r="D29" s="123"/>
      <c r="E29" s="359"/>
      <c r="F29" s="123"/>
      <c r="G29" s="123"/>
      <c r="H29" s="123"/>
      <c r="I29" s="207" t="str">
        <f>IF(B29=VLOOKUP(A29,表二!A28:C1301,3,0),"正确","错误")</f>
        <v>正确</v>
      </c>
    </row>
    <row r="30" spans="1:9" ht="20.100000000000001" customHeight="1">
      <c r="A30" s="320" t="s">
        <v>63</v>
      </c>
      <c r="B30" s="211">
        <f t="shared" si="1"/>
        <v>0</v>
      </c>
      <c r="C30" s="123"/>
      <c r="D30" s="123"/>
      <c r="E30" s="359"/>
      <c r="F30" s="123"/>
      <c r="G30" s="123"/>
      <c r="H30" s="123"/>
      <c r="I30" s="207" t="str">
        <f>IF(B30=VLOOKUP(A30,表二!A29:C1302,3,0),"正确","错误")</f>
        <v>正确</v>
      </c>
    </row>
    <row r="31" spans="1:9" ht="20.100000000000001" customHeight="1">
      <c r="A31" s="320" t="s">
        <v>1899</v>
      </c>
      <c r="B31" s="211">
        <f t="shared" si="1"/>
        <v>0</v>
      </c>
      <c r="C31" s="123"/>
      <c r="D31" s="123"/>
      <c r="E31" s="359"/>
      <c r="F31" s="123"/>
      <c r="G31" s="123"/>
      <c r="H31" s="123"/>
      <c r="I31" s="207" t="str">
        <f>IF(B31=VLOOKUP(A31,表二!A30:C1303,3,0),"正确","错误")</f>
        <v>正确</v>
      </c>
    </row>
    <row r="32" spans="1:9" ht="20.100000000000001" customHeight="1">
      <c r="A32" s="320" t="s">
        <v>1900</v>
      </c>
      <c r="B32" s="211">
        <f t="shared" si="1"/>
        <v>1164</v>
      </c>
      <c r="C32" s="123">
        <v>1164</v>
      </c>
      <c r="D32" s="123"/>
      <c r="E32" s="359"/>
      <c r="F32" s="123"/>
      <c r="G32" s="123"/>
      <c r="H32" s="123"/>
      <c r="I32" s="207" t="str">
        <f>IF(B32=VLOOKUP(A32,表二!A31:C1304,3,0),"正确","错误")</f>
        <v>正确</v>
      </c>
    </row>
    <row r="33" spans="1:9" ht="20.100000000000001" customHeight="1">
      <c r="A33" s="320" t="s">
        <v>1068</v>
      </c>
      <c r="B33" s="211">
        <f t="shared" si="1"/>
        <v>0</v>
      </c>
      <c r="C33" s="123"/>
      <c r="D33" s="123"/>
      <c r="E33" s="123"/>
      <c r="F33" s="123"/>
      <c r="G33" s="123"/>
      <c r="H33" s="123"/>
      <c r="I33" s="207" t="str">
        <f>IF(B33=VLOOKUP(A33,表二!A32:C1305,3,0),"正确","错误")</f>
        <v>正确</v>
      </c>
    </row>
    <row r="34" spans="1:9" ht="20.100000000000001" customHeight="1">
      <c r="A34" s="155" t="s">
        <v>64</v>
      </c>
      <c r="B34" s="211">
        <f t="shared" si="1"/>
        <v>0</v>
      </c>
      <c r="C34" s="211">
        <f t="shared" ref="C34:H34" si="2">SUM(C35:C36)</f>
        <v>0</v>
      </c>
      <c r="D34" s="211">
        <f t="shared" si="2"/>
        <v>0</v>
      </c>
      <c r="E34" s="211">
        <f t="shared" si="2"/>
        <v>0</v>
      </c>
      <c r="F34" s="211">
        <f t="shared" si="2"/>
        <v>0</v>
      </c>
      <c r="G34" s="211">
        <f t="shared" si="2"/>
        <v>0</v>
      </c>
      <c r="H34" s="211">
        <f t="shared" si="2"/>
        <v>0</v>
      </c>
      <c r="I34" s="207" t="str">
        <f>IF(B34=VLOOKUP(A34,表二!A33:C1306,3,0),"正确","错误")</f>
        <v>正确</v>
      </c>
    </row>
    <row r="35" spans="1:9" ht="20.100000000000001" customHeight="1">
      <c r="A35" s="319" t="s">
        <v>65</v>
      </c>
      <c r="B35" s="211">
        <f t="shared" si="1"/>
        <v>0</v>
      </c>
      <c r="C35" s="123"/>
      <c r="D35" s="123"/>
      <c r="E35" s="123"/>
      <c r="F35" s="123"/>
      <c r="G35" s="123"/>
      <c r="H35" s="123"/>
      <c r="I35" s="207" t="str">
        <f>IF(B35=VLOOKUP(A35,表二!A34:C1307,3,0),"正确","错误")</f>
        <v>正确</v>
      </c>
    </row>
    <row r="36" spans="1:9" ht="20.100000000000001" customHeight="1">
      <c r="A36" s="319" t="s">
        <v>66</v>
      </c>
      <c r="B36" s="211">
        <f t="shared" si="1"/>
        <v>0</v>
      </c>
      <c r="C36" s="123"/>
      <c r="D36" s="123"/>
      <c r="E36" s="123"/>
      <c r="F36" s="123"/>
      <c r="G36" s="123"/>
      <c r="H36" s="123"/>
      <c r="I36" s="207" t="str">
        <f>IF(B36=VLOOKUP(A36,表二!A35:C1308,3,0),"正确","错误")</f>
        <v>正确</v>
      </c>
    </row>
    <row r="37" spans="1:9" ht="20.100000000000001" customHeight="1">
      <c r="A37" s="155" t="s">
        <v>67</v>
      </c>
      <c r="B37" s="211">
        <f t="shared" si="1"/>
        <v>0</v>
      </c>
      <c r="C37" s="211">
        <f t="shared" ref="C37:H37" si="3">SUM(C38:C39)</f>
        <v>0</v>
      </c>
      <c r="D37" s="211">
        <f t="shared" si="3"/>
        <v>0</v>
      </c>
      <c r="E37" s="211">
        <f t="shared" si="3"/>
        <v>0</v>
      </c>
      <c r="F37" s="211">
        <f t="shared" si="3"/>
        <v>0</v>
      </c>
      <c r="G37" s="211">
        <f t="shared" si="3"/>
        <v>0</v>
      </c>
      <c r="H37" s="211">
        <f t="shared" si="3"/>
        <v>0</v>
      </c>
      <c r="I37" s="207" t="str">
        <f>IF(B37=VLOOKUP(A37,表二!A36:C1309,3,0),"正确","错误")</f>
        <v>正确</v>
      </c>
    </row>
    <row r="38" spans="1:9" ht="20.100000000000001" customHeight="1">
      <c r="A38" s="320" t="s">
        <v>68</v>
      </c>
      <c r="B38" s="211">
        <f t="shared" si="1"/>
        <v>0</v>
      </c>
      <c r="C38" s="123"/>
      <c r="D38" s="123"/>
      <c r="E38" s="123"/>
      <c r="F38" s="123"/>
      <c r="G38" s="123"/>
      <c r="H38" s="123"/>
      <c r="I38" s="207" t="str">
        <f>IF(B38=VLOOKUP(A38,表二!A37:C1310,3,0),"正确","错误")</f>
        <v>正确</v>
      </c>
    </row>
    <row r="39" spans="1:9" ht="20.100000000000001" customHeight="1">
      <c r="A39" s="320" t="s">
        <v>69</v>
      </c>
      <c r="B39" s="211">
        <f t="shared" si="1"/>
        <v>0</v>
      </c>
      <c r="C39" s="123"/>
      <c r="D39" s="123"/>
      <c r="E39" s="123"/>
      <c r="F39" s="123"/>
      <c r="G39" s="123"/>
      <c r="H39" s="123"/>
      <c r="I39" s="207" t="str">
        <f>IF(B39=VLOOKUP(A39,表二!A38:C1311,3,0),"正确","错误")</f>
        <v>正确</v>
      </c>
    </row>
    <row r="40" spans="1:9" ht="20.100000000000001" customHeight="1">
      <c r="A40" s="155" t="s">
        <v>70</v>
      </c>
      <c r="B40" s="211">
        <f t="shared" si="1"/>
        <v>11098</v>
      </c>
      <c r="C40" s="211">
        <f t="shared" ref="C40:H40" si="4">SUM(C41:C51)</f>
        <v>11098</v>
      </c>
      <c r="D40" s="211">
        <f t="shared" si="4"/>
        <v>0</v>
      </c>
      <c r="E40" s="211">
        <f t="shared" si="4"/>
        <v>0</v>
      </c>
      <c r="F40" s="211">
        <f t="shared" si="4"/>
        <v>0</v>
      </c>
      <c r="G40" s="211">
        <f t="shared" si="4"/>
        <v>0</v>
      </c>
      <c r="H40" s="211">
        <f t="shared" si="4"/>
        <v>0</v>
      </c>
      <c r="I40" s="207" t="str">
        <f>IF(B40=VLOOKUP(A40,表二!A39:C1312,3,0),"正确","错误")</f>
        <v>正确</v>
      </c>
    </row>
    <row r="41" spans="1:9" ht="20.100000000000001" customHeight="1">
      <c r="A41" s="319" t="s">
        <v>1901</v>
      </c>
      <c r="B41" s="211">
        <f t="shared" si="1"/>
        <v>67</v>
      </c>
      <c r="C41" s="123">
        <v>67</v>
      </c>
      <c r="D41" s="123"/>
      <c r="E41" s="123"/>
      <c r="F41" s="123"/>
      <c r="G41" s="123"/>
      <c r="H41" s="123"/>
      <c r="I41" s="207" t="str">
        <f>IF(B41=VLOOKUP(A41,表二!A40:C1313,3,0),"正确","错误")</f>
        <v>正确</v>
      </c>
    </row>
    <row r="42" spans="1:9" ht="20.100000000000001" customHeight="1">
      <c r="A42" s="320" t="s">
        <v>71</v>
      </c>
      <c r="B42" s="211">
        <f t="shared" si="1"/>
        <v>7561</v>
      </c>
      <c r="C42" s="123">
        <v>7561</v>
      </c>
      <c r="D42" s="336"/>
      <c r="E42" s="358"/>
      <c r="F42" s="123"/>
      <c r="G42" s="123"/>
      <c r="H42" s="123"/>
      <c r="I42" s="207" t="str">
        <f>IF(B42=VLOOKUP(A42,表二!A41:C1314,3,0),"正确","错误")</f>
        <v>正确</v>
      </c>
    </row>
    <row r="43" spans="1:9" ht="20.100000000000001" customHeight="1">
      <c r="A43" s="319" t="s">
        <v>72</v>
      </c>
      <c r="B43" s="211">
        <f t="shared" si="1"/>
        <v>0</v>
      </c>
      <c r="C43" s="123">
        <v>0</v>
      </c>
      <c r="D43" s="336"/>
      <c r="E43" s="123"/>
      <c r="F43" s="123"/>
      <c r="G43" s="123"/>
      <c r="H43" s="123"/>
      <c r="I43" s="207" t="str">
        <f>IF(B43=VLOOKUP(A43,表二!A42:C1315,3,0),"正确","错误")</f>
        <v>正确</v>
      </c>
    </row>
    <row r="44" spans="1:9" ht="20.100000000000001" customHeight="1">
      <c r="A44" s="319" t="s">
        <v>73</v>
      </c>
      <c r="B44" s="211">
        <f t="shared" si="1"/>
        <v>830</v>
      </c>
      <c r="C44" s="123">
        <v>830</v>
      </c>
      <c r="D44" s="336"/>
      <c r="E44" s="123"/>
      <c r="F44" s="123"/>
      <c r="G44" s="123"/>
      <c r="H44" s="123"/>
      <c r="I44" s="207" t="str">
        <f>IF(B44=VLOOKUP(A44,表二!A43:C1316,3,0),"正确","错误")</f>
        <v>正确</v>
      </c>
    </row>
    <row r="45" spans="1:9" ht="20.100000000000001" customHeight="1">
      <c r="A45" s="155" t="s">
        <v>74</v>
      </c>
      <c r="B45" s="211">
        <f t="shared" si="1"/>
        <v>2165</v>
      </c>
      <c r="C45" s="123">
        <v>2165</v>
      </c>
      <c r="D45" s="336"/>
      <c r="E45" s="123"/>
      <c r="F45" s="123"/>
      <c r="G45" s="123"/>
      <c r="H45" s="123"/>
      <c r="I45" s="207" t="str">
        <f>IF(B45=VLOOKUP(A45,表二!A44:C1317,3,0),"正确","错误")</f>
        <v>正确</v>
      </c>
    </row>
    <row r="46" spans="1:9" ht="20.100000000000001" customHeight="1">
      <c r="A46" s="319" t="s">
        <v>75</v>
      </c>
      <c r="B46" s="211">
        <f t="shared" si="1"/>
        <v>450</v>
      </c>
      <c r="C46" s="123">
        <v>450</v>
      </c>
      <c r="D46" s="336"/>
      <c r="E46" s="123"/>
      <c r="F46" s="123"/>
      <c r="G46" s="123"/>
      <c r="H46" s="123"/>
      <c r="I46" s="207" t="str">
        <f>IF(B46=VLOOKUP(A46,表二!A45:C1318,3,0),"正确","错误")</f>
        <v>正确</v>
      </c>
    </row>
    <row r="47" spans="1:9" ht="20.100000000000001" customHeight="1">
      <c r="A47" s="319" t="s">
        <v>76</v>
      </c>
      <c r="B47" s="211">
        <f t="shared" si="1"/>
        <v>0</v>
      </c>
      <c r="C47" s="123"/>
      <c r="D47" s="123"/>
      <c r="E47" s="123"/>
      <c r="F47" s="123"/>
      <c r="G47" s="123"/>
      <c r="H47" s="123"/>
      <c r="I47" s="207" t="str">
        <f>IF(B47=VLOOKUP(A47,表二!A46:C1319,3,0),"正确","错误")</f>
        <v>正确</v>
      </c>
    </row>
    <row r="48" spans="1:9" ht="20.100000000000001" customHeight="1">
      <c r="A48" s="320" t="s">
        <v>77</v>
      </c>
      <c r="B48" s="211">
        <f t="shared" si="1"/>
        <v>0</v>
      </c>
      <c r="C48" s="123"/>
      <c r="D48" s="123"/>
      <c r="E48" s="123"/>
      <c r="F48" s="123"/>
      <c r="G48" s="123"/>
      <c r="H48" s="123"/>
      <c r="I48" s="207" t="str">
        <f>IF(B48=VLOOKUP(A48,表二!A47:C1320,3,0),"正确","错误")</f>
        <v>正确</v>
      </c>
    </row>
    <row r="49" spans="1:9" ht="20.100000000000001" customHeight="1">
      <c r="A49" s="155" t="s">
        <v>78</v>
      </c>
      <c r="B49" s="211">
        <f t="shared" si="1"/>
        <v>0</v>
      </c>
      <c r="C49" s="123"/>
      <c r="D49" s="123"/>
      <c r="E49" s="123"/>
      <c r="F49" s="123"/>
      <c r="G49" s="123"/>
      <c r="H49" s="123"/>
      <c r="I49" s="207" t="str">
        <f>IF(B49=VLOOKUP(A49,表二!A48:C1321,3,0),"正确","错误")</f>
        <v>正确</v>
      </c>
    </row>
    <row r="50" spans="1:9" ht="20.100000000000001" customHeight="1">
      <c r="A50" s="319" t="s">
        <v>79</v>
      </c>
      <c r="B50" s="211">
        <f t="shared" si="1"/>
        <v>0</v>
      </c>
      <c r="C50" s="123"/>
      <c r="D50" s="123"/>
      <c r="E50" s="123"/>
      <c r="F50" s="123"/>
      <c r="G50" s="123"/>
      <c r="H50" s="123"/>
      <c r="I50" s="207" t="str">
        <f>IF(B50=VLOOKUP(A50,表二!A49:C1322,3,0),"正确","错误")</f>
        <v>正确</v>
      </c>
    </row>
    <row r="51" spans="1:9" ht="20.100000000000001" customHeight="1">
      <c r="A51" s="319" t="s">
        <v>1355</v>
      </c>
      <c r="B51" s="211">
        <f t="shared" si="1"/>
        <v>25</v>
      </c>
      <c r="C51" s="123">
        <v>25</v>
      </c>
      <c r="D51" s="123"/>
      <c r="E51" s="123"/>
      <c r="F51" s="123"/>
      <c r="G51" s="123"/>
      <c r="H51" s="123"/>
      <c r="I51" s="207" t="str">
        <f>IF(B51=VLOOKUP(A51,表二!A50:C1323,3,0),"正确","错误")</f>
        <v>正确</v>
      </c>
    </row>
    <row r="52" spans="1:9" ht="19.5" customHeight="1">
      <c r="A52" s="155" t="s">
        <v>80</v>
      </c>
      <c r="B52" s="211">
        <f t="shared" si="1"/>
        <v>49051</v>
      </c>
      <c r="C52" s="211">
        <f t="shared" ref="C52:H52" si="5">SUM(C53:C62)</f>
        <v>47663</v>
      </c>
      <c r="D52" s="211">
        <f t="shared" si="5"/>
        <v>400</v>
      </c>
      <c r="E52" s="211">
        <f t="shared" si="5"/>
        <v>988</v>
      </c>
      <c r="F52" s="211">
        <f t="shared" si="5"/>
        <v>0</v>
      </c>
      <c r="G52" s="211">
        <f t="shared" si="5"/>
        <v>0</v>
      </c>
      <c r="H52" s="211">
        <f t="shared" si="5"/>
        <v>0</v>
      </c>
      <c r="I52" s="207" t="str">
        <f>IF(B52=VLOOKUP(A52,表二!A51:C1324,3,0),"正确","错误")</f>
        <v>正确</v>
      </c>
    </row>
    <row r="53" spans="1:9" ht="20.100000000000001" customHeight="1">
      <c r="A53" s="320" t="s">
        <v>81</v>
      </c>
      <c r="B53" s="211">
        <f t="shared" si="1"/>
        <v>500</v>
      </c>
      <c r="C53" s="123">
        <v>500</v>
      </c>
      <c r="D53" s="123"/>
      <c r="E53" s="123"/>
      <c r="F53" s="123"/>
      <c r="G53" s="123"/>
      <c r="H53" s="123"/>
      <c r="I53" s="207" t="str">
        <f>IF(B53=VLOOKUP(A53,表二!A52:C1325,3,0),"正确","错误")</f>
        <v>正确</v>
      </c>
    </row>
    <row r="54" spans="1:9" ht="20.100000000000001" customHeight="1">
      <c r="A54" s="319" t="s">
        <v>82</v>
      </c>
      <c r="B54" s="211">
        <f t="shared" si="1"/>
        <v>46755</v>
      </c>
      <c r="C54" s="123">
        <f>37864+7503</f>
        <v>45367</v>
      </c>
      <c r="D54" s="123">
        <v>400</v>
      </c>
      <c r="E54" s="357">
        <v>988</v>
      </c>
      <c r="F54" s="123"/>
      <c r="G54" s="123"/>
      <c r="H54" s="123"/>
      <c r="I54" s="207" t="str">
        <f>IF(B54=VLOOKUP(A54,表二!A53:C1326,3,0),"正确","错误")</f>
        <v>正确</v>
      </c>
    </row>
    <row r="55" spans="1:9" ht="20.100000000000001" customHeight="1">
      <c r="A55" s="319" t="s">
        <v>83</v>
      </c>
      <c r="B55" s="211">
        <f t="shared" si="1"/>
        <v>489</v>
      </c>
      <c r="C55" s="123">
        <v>489</v>
      </c>
      <c r="D55" s="123"/>
      <c r="E55" s="357"/>
      <c r="F55" s="123"/>
      <c r="G55" s="123"/>
      <c r="H55" s="123"/>
      <c r="I55" s="207" t="str">
        <f>IF(B55=VLOOKUP(A55,表二!A54:C1327,3,0),"正确","错误")</f>
        <v>正确</v>
      </c>
    </row>
    <row r="56" spans="1:9" ht="20.100000000000001" customHeight="1">
      <c r="A56" s="155" t="s">
        <v>84</v>
      </c>
      <c r="B56" s="211">
        <f t="shared" si="1"/>
        <v>0</v>
      </c>
      <c r="C56" s="123"/>
      <c r="D56" s="123"/>
      <c r="E56" s="357"/>
      <c r="F56" s="123"/>
      <c r="G56" s="123"/>
      <c r="H56" s="123"/>
      <c r="I56" s="207" t="str">
        <f>IF(B56=VLOOKUP(A56,表二!A55:C1328,3,0),"正确","错误")</f>
        <v>正确</v>
      </c>
    </row>
    <row r="57" spans="1:9" ht="20.100000000000001" customHeight="1">
      <c r="A57" s="320" t="s">
        <v>85</v>
      </c>
      <c r="B57" s="211">
        <f t="shared" si="1"/>
        <v>0</v>
      </c>
      <c r="C57" s="123"/>
      <c r="D57" s="123"/>
      <c r="E57" s="357"/>
      <c r="F57" s="123"/>
      <c r="G57" s="123"/>
      <c r="H57" s="123"/>
      <c r="I57" s="207" t="str">
        <f>IF(B57=VLOOKUP(A57,表二!A56:C1329,3,0),"正确","错误")</f>
        <v>正确</v>
      </c>
    </row>
    <row r="58" spans="1:9" ht="20.100000000000001" customHeight="1">
      <c r="A58" s="320" t="s">
        <v>86</v>
      </c>
      <c r="B58" s="211">
        <f t="shared" si="1"/>
        <v>0</v>
      </c>
      <c r="C58" s="123"/>
      <c r="D58" s="123"/>
      <c r="E58" s="357"/>
      <c r="F58" s="123"/>
      <c r="G58" s="123"/>
      <c r="H58" s="123"/>
      <c r="I58" s="207" t="str">
        <f>IF(B58=VLOOKUP(A58,表二!A57:C1330,3,0),"正确","错误")</f>
        <v>正确</v>
      </c>
    </row>
    <row r="59" spans="1:9" ht="20.100000000000001" customHeight="1">
      <c r="A59" s="319" t="s">
        <v>1356</v>
      </c>
      <c r="B59" s="211">
        <f t="shared" si="1"/>
        <v>24</v>
      </c>
      <c r="C59" s="123">
        <v>24</v>
      </c>
      <c r="D59" s="123"/>
      <c r="E59" s="357"/>
      <c r="F59" s="123"/>
      <c r="G59" s="123"/>
      <c r="H59" s="123"/>
      <c r="I59" s="207" t="str">
        <f>IF(B59=VLOOKUP(A59,表二!A58:C1331,3,0),"正确","错误")</f>
        <v>正确</v>
      </c>
    </row>
    <row r="60" spans="1:9" ht="20.100000000000001" customHeight="1">
      <c r="A60" s="320" t="s">
        <v>87</v>
      </c>
      <c r="B60" s="211">
        <f t="shared" si="1"/>
        <v>389</v>
      </c>
      <c r="C60" s="123">
        <v>389</v>
      </c>
      <c r="D60" s="123"/>
      <c r="E60" s="357"/>
      <c r="F60" s="123"/>
      <c r="G60" s="123"/>
      <c r="H60" s="123"/>
      <c r="I60" s="207" t="str">
        <f>IF(B60=VLOOKUP(A60,表二!A59:C1332,3,0),"正确","错误")</f>
        <v>正确</v>
      </c>
    </row>
    <row r="61" spans="1:9" ht="20.100000000000001" customHeight="1">
      <c r="A61" s="319" t="s">
        <v>88</v>
      </c>
      <c r="B61" s="211">
        <f t="shared" si="1"/>
        <v>840</v>
      </c>
      <c r="C61" s="123">
        <v>840</v>
      </c>
      <c r="D61" s="123"/>
      <c r="E61" s="357"/>
      <c r="F61" s="123"/>
      <c r="G61" s="123"/>
      <c r="H61" s="123"/>
      <c r="I61" s="207" t="str">
        <f>IF(B61=VLOOKUP(A61,表二!A60:C1333,3,0),"正确","错误")</f>
        <v>正确</v>
      </c>
    </row>
    <row r="62" spans="1:9" ht="20.100000000000001" customHeight="1">
      <c r="A62" s="319" t="s">
        <v>89</v>
      </c>
      <c r="B62" s="211">
        <f t="shared" si="1"/>
        <v>54</v>
      </c>
      <c r="C62" s="123">
        <v>54</v>
      </c>
      <c r="D62" s="123"/>
      <c r="E62" s="357"/>
      <c r="F62" s="123"/>
      <c r="G62" s="123"/>
      <c r="H62" s="123"/>
      <c r="I62" s="207" t="str">
        <f>IF(B62=VLOOKUP(A62,表二!A61:C1334,3,0),"正确","错误")</f>
        <v>正确</v>
      </c>
    </row>
    <row r="63" spans="1:9" ht="20.100000000000001" customHeight="1">
      <c r="A63" s="155" t="s">
        <v>90</v>
      </c>
      <c r="B63" s="211">
        <f t="shared" si="1"/>
        <v>3525</v>
      </c>
      <c r="C63" s="211">
        <f t="shared" ref="C63:H63" si="6">SUM(C64:C73)</f>
        <v>3475</v>
      </c>
      <c r="D63" s="211">
        <f t="shared" si="6"/>
        <v>50</v>
      </c>
      <c r="E63" s="211">
        <f t="shared" si="6"/>
        <v>0</v>
      </c>
      <c r="F63" s="211">
        <f t="shared" si="6"/>
        <v>0</v>
      </c>
      <c r="G63" s="211">
        <f t="shared" si="6"/>
        <v>0</v>
      </c>
      <c r="H63" s="211">
        <f t="shared" si="6"/>
        <v>0</v>
      </c>
      <c r="I63" s="207" t="str">
        <f>IF(B63=VLOOKUP(A63,表二!A62:C1335,3,0),"正确","错误")</f>
        <v>正确</v>
      </c>
    </row>
    <row r="64" spans="1:9" ht="20.100000000000001" customHeight="1">
      <c r="A64" s="320" t="s">
        <v>91</v>
      </c>
      <c r="B64" s="211">
        <f t="shared" si="1"/>
        <v>115</v>
      </c>
      <c r="C64" s="123">
        <v>115</v>
      </c>
      <c r="D64" s="123"/>
      <c r="E64" s="123"/>
      <c r="F64" s="123"/>
      <c r="G64" s="123"/>
      <c r="H64" s="123"/>
      <c r="I64" s="207" t="str">
        <f>IF(B64=VLOOKUP(A64,表二!A63:C1336,3,0),"正确","错误")</f>
        <v>正确</v>
      </c>
    </row>
    <row r="65" spans="1:9" ht="20.100000000000001" customHeight="1">
      <c r="A65" s="319" t="s">
        <v>92</v>
      </c>
      <c r="B65" s="211">
        <f t="shared" si="1"/>
        <v>0</v>
      </c>
      <c r="C65" s="123"/>
      <c r="D65" s="123"/>
      <c r="E65" s="123"/>
      <c r="F65" s="123"/>
      <c r="G65" s="123"/>
      <c r="H65" s="123"/>
      <c r="I65" s="207" t="str">
        <f>IF(B65=VLOOKUP(A65,表二!A64:C1337,3,0),"正确","错误")</f>
        <v>正确</v>
      </c>
    </row>
    <row r="66" spans="1:9" ht="20.100000000000001" customHeight="1">
      <c r="A66" s="320" t="s">
        <v>93</v>
      </c>
      <c r="B66" s="211">
        <f t="shared" si="1"/>
        <v>0</v>
      </c>
      <c r="C66" s="123"/>
      <c r="D66" s="123"/>
      <c r="E66" s="123"/>
      <c r="F66" s="123"/>
      <c r="G66" s="123"/>
      <c r="H66" s="123"/>
      <c r="I66" s="207" t="str">
        <f>IF(B66=VLOOKUP(A66,表二!A65:C1338,3,0),"正确","错误")</f>
        <v>正确</v>
      </c>
    </row>
    <row r="67" spans="1:9" ht="20.100000000000001" customHeight="1">
      <c r="A67" s="320" t="s">
        <v>94</v>
      </c>
      <c r="B67" s="211">
        <f t="shared" si="1"/>
        <v>2000</v>
      </c>
      <c r="C67" s="123">
        <v>1950</v>
      </c>
      <c r="D67" s="123">
        <v>50</v>
      </c>
      <c r="E67" s="356"/>
      <c r="F67" s="123"/>
      <c r="G67" s="123"/>
      <c r="H67" s="123"/>
      <c r="I67" s="207" t="str">
        <f>IF(B67=VLOOKUP(A67,表二!A66:C1339,3,0),"正确","错误")</f>
        <v>正确</v>
      </c>
    </row>
    <row r="68" spans="1:9" ht="20.100000000000001" customHeight="1">
      <c r="A68" s="320" t="s">
        <v>95</v>
      </c>
      <c r="B68" s="211">
        <f t="shared" si="1"/>
        <v>0</v>
      </c>
      <c r="C68" s="123"/>
      <c r="D68" s="123"/>
      <c r="E68" s="123"/>
      <c r="F68" s="123"/>
      <c r="G68" s="123"/>
      <c r="H68" s="123"/>
      <c r="I68" s="207" t="str">
        <f>IF(B68=VLOOKUP(A68,表二!A67:C1340,3,0),"正确","错误")</f>
        <v>正确</v>
      </c>
    </row>
    <row r="69" spans="1:9" ht="20.100000000000001" customHeight="1">
      <c r="A69" s="320" t="s">
        <v>96</v>
      </c>
      <c r="B69" s="211">
        <f t="shared" si="1"/>
        <v>0</v>
      </c>
      <c r="C69" s="123"/>
      <c r="D69" s="123"/>
      <c r="E69" s="123"/>
      <c r="F69" s="123"/>
      <c r="G69" s="123"/>
      <c r="H69" s="123"/>
      <c r="I69" s="207" t="str">
        <f>IF(B69=VLOOKUP(A69,表二!A68:C1341,3,0),"正确","错误")</f>
        <v>正确</v>
      </c>
    </row>
    <row r="70" spans="1:9" ht="20.100000000000001" customHeight="1">
      <c r="A70" s="319" t="s">
        <v>97</v>
      </c>
      <c r="B70" s="211">
        <f t="shared" si="1"/>
        <v>1200</v>
      </c>
      <c r="C70" s="123">
        <v>1200</v>
      </c>
      <c r="D70" s="123"/>
      <c r="E70" s="123"/>
      <c r="F70" s="123"/>
      <c r="G70" s="123"/>
      <c r="H70" s="123"/>
      <c r="I70" s="207" t="str">
        <f>IF(B70=VLOOKUP(A70,表二!A69:C1342,3,0),"正确","错误")</f>
        <v>正确</v>
      </c>
    </row>
    <row r="71" spans="1:9" ht="20.100000000000001" customHeight="1">
      <c r="A71" s="319" t="s">
        <v>98</v>
      </c>
      <c r="B71" s="211">
        <f t="shared" ref="B71:B133" si="7">SUM(C71:H71)</f>
        <v>0</v>
      </c>
      <c r="C71" s="123"/>
      <c r="D71" s="123"/>
      <c r="E71" s="123"/>
      <c r="F71" s="123"/>
      <c r="G71" s="123"/>
      <c r="H71" s="123"/>
      <c r="I71" s="207" t="str">
        <f>IF(B71=VLOOKUP(A71,表二!A70:C1343,3,0),"正确","错误")</f>
        <v>正确</v>
      </c>
    </row>
    <row r="72" spans="1:9" ht="20.100000000000001" customHeight="1">
      <c r="A72" s="155" t="s">
        <v>99</v>
      </c>
      <c r="B72" s="211">
        <f t="shared" si="7"/>
        <v>0</v>
      </c>
      <c r="C72" s="123"/>
      <c r="D72" s="123"/>
      <c r="E72" s="123"/>
      <c r="F72" s="123"/>
      <c r="G72" s="123"/>
      <c r="H72" s="123"/>
      <c r="I72" s="207" t="str">
        <f>IF(B72=VLOOKUP(A72,表二!A71:C1344,3,0),"正确","错误")</f>
        <v>正确</v>
      </c>
    </row>
    <row r="73" spans="1:9" ht="20.100000000000001" customHeight="1">
      <c r="A73" s="319" t="s">
        <v>100</v>
      </c>
      <c r="B73" s="211">
        <f t="shared" si="7"/>
        <v>210</v>
      </c>
      <c r="C73" s="123">
        <v>210</v>
      </c>
      <c r="D73" s="123"/>
      <c r="E73" s="123"/>
      <c r="F73" s="123"/>
      <c r="G73" s="123"/>
      <c r="H73" s="123"/>
      <c r="I73" s="207" t="str">
        <f>IF(B73=VLOOKUP(A73,表二!A72:C1345,3,0),"正确","错误")</f>
        <v>正确</v>
      </c>
    </row>
    <row r="74" spans="1:9" ht="20.100000000000001" customHeight="1">
      <c r="A74" s="155" t="s">
        <v>1902</v>
      </c>
      <c r="B74" s="211">
        <f t="shared" si="7"/>
        <v>5376</v>
      </c>
      <c r="C74" s="211">
        <f t="shared" ref="C74:H74" si="8">SUM(C75:C80)</f>
        <v>3199</v>
      </c>
      <c r="D74" s="211">
        <f t="shared" si="8"/>
        <v>100</v>
      </c>
      <c r="E74" s="211">
        <f t="shared" si="8"/>
        <v>2077</v>
      </c>
      <c r="F74" s="211">
        <f t="shared" si="8"/>
        <v>0</v>
      </c>
      <c r="G74" s="211">
        <f t="shared" si="8"/>
        <v>0</v>
      </c>
      <c r="H74" s="211">
        <f t="shared" si="8"/>
        <v>0</v>
      </c>
      <c r="I74" s="207" t="str">
        <f>IF(B74=VLOOKUP(A74,表二!A73:C1346,3,0),"正确","错误")</f>
        <v>正确</v>
      </c>
    </row>
    <row r="75" spans="1:9" ht="20.100000000000001" customHeight="1">
      <c r="A75" s="155" t="s">
        <v>1903</v>
      </c>
      <c r="B75" s="211">
        <f t="shared" si="7"/>
        <v>1839</v>
      </c>
      <c r="C75" s="123">
        <v>1739</v>
      </c>
      <c r="D75" s="123">
        <v>100</v>
      </c>
      <c r="E75" s="355"/>
      <c r="F75" s="123"/>
      <c r="G75" s="123"/>
      <c r="H75" s="123"/>
      <c r="I75" s="207" t="str">
        <f>IF(B75=VLOOKUP(A75,表二!A74:C1347,3,0),"正确","错误")</f>
        <v>正确</v>
      </c>
    </row>
    <row r="76" spans="1:9" ht="20.100000000000001" customHeight="1">
      <c r="A76" s="155" t="s">
        <v>101</v>
      </c>
      <c r="B76" s="211">
        <f t="shared" si="7"/>
        <v>2904</v>
      </c>
      <c r="C76" s="123">
        <v>860</v>
      </c>
      <c r="D76" s="123"/>
      <c r="E76" s="355">
        <f>1473+571</f>
        <v>2044</v>
      </c>
      <c r="F76" s="123"/>
      <c r="G76" s="123"/>
      <c r="H76" s="123"/>
      <c r="I76" s="207" t="str">
        <f>IF(B76=VLOOKUP(A76,表二!A75:C1348,3,0),"正确","错误")</f>
        <v>正确</v>
      </c>
    </row>
    <row r="77" spans="1:9" ht="20.100000000000001" customHeight="1">
      <c r="A77" s="155" t="s">
        <v>102</v>
      </c>
      <c r="B77" s="211">
        <f t="shared" si="7"/>
        <v>64</v>
      </c>
      <c r="C77" s="123">
        <v>64</v>
      </c>
      <c r="D77" s="123"/>
      <c r="E77" s="355"/>
      <c r="F77" s="123"/>
      <c r="G77" s="123"/>
      <c r="H77" s="123"/>
      <c r="I77" s="207" t="str">
        <f>IF(B77=VLOOKUP(A77,表二!A76:C1349,3,0),"正确","错误")</f>
        <v>正确</v>
      </c>
    </row>
    <row r="78" spans="1:9" ht="20.100000000000001" customHeight="1">
      <c r="A78" s="155" t="s">
        <v>1904</v>
      </c>
      <c r="B78" s="211">
        <f t="shared" si="7"/>
        <v>0</v>
      </c>
      <c r="C78" s="123"/>
      <c r="D78" s="123"/>
      <c r="E78" s="355"/>
      <c r="F78" s="123"/>
      <c r="G78" s="123"/>
      <c r="H78" s="123"/>
      <c r="I78" s="207" t="str">
        <f>IF(B78=VLOOKUP(A78,表二!A77:C1350,3,0),"正确","错误")</f>
        <v>正确</v>
      </c>
    </row>
    <row r="79" spans="1:9" ht="20.100000000000001" customHeight="1">
      <c r="A79" s="155" t="s">
        <v>1905</v>
      </c>
      <c r="B79" s="211">
        <f t="shared" si="7"/>
        <v>156</v>
      </c>
      <c r="C79" s="123">
        <v>156</v>
      </c>
      <c r="D79" s="123"/>
      <c r="E79" s="355"/>
      <c r="F79" s="123"/>
      <c r="G79" s="123"/>
      <c r="H79" s="123"/>
      <c r="I79" s="207" t="str">
        <f>IF(B79=VLOOKUP(A79,表二!A78:C1351,3,0),"正确","错误")</f>
        <v>正确</v>
      </c>
    </row>
    <row r="80" spans="1:9" ht="20.100000000000001" customHeight="1">
      <c r="A80" s="155" t="s">
        <v>1069</v>
      </c>
      <c r="B80" s="211">
        <f t="shared" si="7"/>
        <v>413</v>
      </c>
      <c r="C80" s="123">
        <v>380</v>
      </c>
      <c r="D80" s="123"/>
      <c r="E80" s="355">
        <v>33</v>
      </c>
      <c r="F80" s="123"/>
      <c r="G80" s="123"/>
      <c r="H80" s="123"/>
      <c r="I80" s="207" t="str">
        <f>IF(B80=VLOOKUP(A80,表二!A79:C1352,3,0),"正确","错误")</f>
        <v>正确</v>
      </c>
    </row>
    <row r="81" spans="1:9" ht="20.100000000000001" customHeight="1">
      <c r="A81" s="155" t="s">
        <v>103</v>
      </c>
      <c r="B81" s="211">
        <f t="shared" si="7"/>
        <v>34609</v>
      </c>
      <c r="C81" s="211">
        <f t="shared" ref="C81:H81" si="9">SUM(C82:C102)</f>
        <v>34109</v>
      </c>
      <c r="D81" s="211">
        <f t="shared" si="9"/>
        <v>500</v>
      </c>
      <c r="E81" s="211">
        <f t="shared" si="9"/>
        <v>0</v>
      </c>
      <c r="F81" s="211">
        <f t="shared" si="9"/>
        <v>0</v>
      </c>
      <c r="G81" s="211">
        <f t="shared" si="9"/>
        <v>0</v>
      </c>
      <c r="H81" s="211">
        <f t="shared" si="9"/>
        <v>0</v>
      </c>
      <c r="I81" s="207" t="str">
        <f>IF(B81=VLOOKUP(A81,表二!A80:C1353,3,0),"正确","错误")</f>
        <v>正确</v>
      </c>
    </row>
    <row r="82" spans="1:9" ht="20.100000000000001" customHeight="1">
      <c r="A82" s="155" t="s">
        <v>104</v>
      </c>
      <c r="B82" s="211">
        <f t="shared" si="7"/>
        <v>1005</v>
      </c>
      <c r="C82" s="123">
        <v>1005</v>
      </c>
      <c r="D82" s="337"/>
      <c r="E82" s="354"/>
      <c r="F82" s="123"/>
      <c r="G82" s="123"/>
      <c r="H82" s="123"/>
      <c r="I82" s="207" t="str">
        <f>IF(B82=VLOOKUP(A82,表二!A81:C1354,3,0),"正确","错误")</f>
        <v>正确</v>
      </c>
    </row>
    <row r="83" spans="1:9" ht="20.100000000000001" customHeight="1">
      <c r="A83" s="155" t="s">
        <v>105</v>
      </c>
      <c r="B83" s="211">
        <f t="shared" si="7"/>
        <v>198</v>
      </c>
      <c r="C83" s="123">
        <v>198</v>
      </c>
      <c r="D83" s="337"/>
      <c r="E83" s="354"/>
      <c r="F83" s="123"/>
      <c r="G83" s="123"/>
      <c r="H83" s="123"/>
      <c r="I83" s="207" t="str">
        <f>IF(B83=VLOOKUP(A83,表二!A82:C1355,3,0),"正确","错误")</f>
        <v>正确</v>
      </c>
    </row>
    <row r="84" spans="1:9" ht="20.100000000000001" customHeight="1">
      <c r="A84" s="155" t="s">
        <v>106</v>
      </c>
      <c r="B84" s="211">
        <f t="shared" si="7"/>
        <v>0</v>
      </c>
      <c r="C84" s="123"/>
      <c r="D84" s="337"/>
      <c r="E84" s="354"/>
      <c r="F84" s="123"/>
      <c r="G84" s="123"/>
      <c r="H84" s="123"/>
      <c r="I84" s="207" t="str">
        <f>IF(B84=VLOOKUP(A84,表二!A83:C1356,3,0),"正确","错误")</f>
        <v>正确</v>
      </c>
    </row>
    <row r="85" spans="1:9" ht="20.100000000000001" customHeight="1">
      <c r="A85" s="321" t="s">
        <v>1357</v>
      </c>
      <c r="B85" s="211">
        <f t="shared" si="7"/>
        <v>10113</v>
      </c>
      <c r="C85" s="123">
        <v>10113</v>
      </c>
      <c r="D85" s="337"/>
      <c r="E85" s="354"/>
      <c r="F85" s="123"/>
      <c r="G85" s="123"/>
      <c r="H85" s="123"/>
      <c r="I85" s="207" t="str">
        <f>IF(B85=VLOOKUP(A85,表二!A84:C1357,3,0),"正确","错误")</f>
        <v>正确</v>
      </c>
    </row>
    <row r="86" spans="1:9" ht="20.100000000000001" customHeight="1">
      <c r="A86" s="155" t="s">
        <v>107</v>
      </c>
      <c r="B86" s="211">
        <f t="shared" si="7"/>
        <v>0</v>
      </c>
      <c r="C86" s="123"/>
      <c r="D86" s="337"/>
      <c r="E86" s="354"/>
      <c r="F86" s="123"/>
      <c r="G86" s="123"/>
      <c r="H86" s="123"/>
      <c r="I86" s="207" t="str">
        <f>IF(B86=VLOOKUP(A86,表二!A85:C1358,3,0),"正确","错误")</f>
        <v>正确</v>
      </c>
    </row>
    <row r="87" spans="1:9" ht="20.100000000000001" customHeight="1">
      <c r="A87" s="155" t="s">
        <v>108</v>
      </c>
      <c r="B87" s="211">
        <f t="shared" si="7"/>
        <v>120</v>
      </c>
      <c r="C87" s="123">
        <v>120</v>
      </c>
      <c r="D87" s="337"/>
      <c r="E87" s="354"/>
      <c r="F87" s="123"/>
      <c r="G87" s="123"/>
      <c r="H87" s="123"/>
      <c r="I87" s="207" t="str">
        <f>IF(B87=VLOOKUP(A87,表二!A86:C1359,3,0),"正确","错误")</f>
        <v>正确</v>
      </c>
    </row>
    <row r="88" spans="1:9" ht="20.100000000000001" customHeight="1">
      <c r="A88" s="155" t="s">
        <v>109</v>
      </c>
      <c r="B88" s="211">
        <f t="shared" si="7"/>
        <v>620</v>
      </c>
      <c r="C88" s="123">
        <v>620</v>
      </c>
      <c r="D88" s="337"/>
      <c r="E88" s="354"/>
      <c r="F88" s="123"/>
      <c r="G88" s="123"/>
      <c r="H88" s="123"/>
      <c r="I88" s="207" t="str">
        <f>IF(B88=VLOOKUP(A88,表二!A87:C1360,3,0),"正确","错误")</f>
        <v>正确</v>
      </c>
    </row>
    <row r="89" spans="1:9" ht="20.100000000000001" customHeight="1">
      <c r="A89" s="155" t="s">
        <v>110</v>
      </c>
      <c r="B89" s="211">
        <f t="shared" si="7"/>
        <v>120</v>
      </c>
      <c r="C89" s="123">
        <v>120</v>
      </c>
      <c r="D89" s="337"/>
      <c r="E89" s="354"/>
      <c r="F89" s="123"/>
      <c r="G89" s="123"/>
      <c r="H89" s="123"/>
      <c r="I89" s="207" t="str">
        <f>IF(B89=VLOOKUP(A89,表二!A88:C1361,3,0),"正确","错误")</f>
        <v>正确</v>
      </c>
    </row>
    <row r="90" spans="1:9" ht="20.100000000000001" customHeight="1">
      <c r="A90" s="155" t="s">
        <v>111</v>
      </c>
      <c r="B90" s="211">
        <f t="shared" si="7"/>
        <v>899</v>
      </c>
      <c r="C90" s="123">
        <v>499</v>
      </c>
      <c r="D90" s="337">
        <v>400</v>
      </c>
      <c r="E90" s="354"/>
      <c r="F90" s="123"/>
      <c r="G90" s="123"/>
      <c r="H90" s="123"/>
      <c r="I90" s="207" t="str">
        <f>IF(B90=VLOOKUP(A90,表二!A89:C1362,3,0),"正确","错误")</f>
        <v>正确</v>
      </c>
    </row>
    <row r="91" spans="1:9" ht="20.100000000000001" customHeight="1">
      <c r="A91" s="155" t="s">
        <v>112</v>
      </c>
      <c r="B91" s="211">
        <f t="shared" si="7"/>
        <v>434</v>
      </c>
      <c r="C91" s="123">
        <v>334</v>
      </c>
      <c r="D91" s="337">
        <v>100</v>
      </c>
      <c r="E91" s="354"/>
      <c r="F91" s="123"/>
      <c r="G91" s="123"/>
      <c r="H91" s="123"/>
      <c r="I91" s="207" t="str">
        <f>IF(B91=VLOOKUP(A91,表二!A90:C1363,3,0),"正确","错误")</f>
        <v>正确</v>
      </c>
    </row>
    <row r="92" spans="1:9" ht="20.100000000000001" customHeight="1">
      <c r="A92" s="155" t="s">
        <v>113</v>
      </c>
      <c r="B92" s="211">
        <f t="shared" si="7"/>
        <v>8</v>
      </c>
      <c r="C92" s="123">
        <v>8</v>
      </c>
      <c r="D92" s="338">
        <v>0</v>
      </c>
      <c r="E92" s="123"/>
      <c r="F92" s="123"/>
      <c r="G92" s="123"/>
      <c r="H92" s="123"/>
      <c r="I92" s="207" t="str">
        <f>IF(B92=VLOOKUP(A92,表二!A91:C1364,3,0),"正确","错误")</f>
        <v>正确</v>
      </c>
    </row>
    <row r="93" spans="1:9" ht="20.100000000000001" customHeight="1">
      <c r="A93" s="155" t="s">
        <v>114</v>
      </c>
      <c r="B93" s="211">
        <f t="shared" si="7"/>
        <v>830</v>
      </c>
      <c r="C93" s="123">
        <v>830</v>
      </c>
      <c r="D93" s="338"/>
      <c r="E93" s="123"/>
      <c r="F93" s="123"/>
      <c r="G93" s="123"/>
      <c r="H93" s="123"/>
      <c r="I93" s="207" t="str">
        <f>IF(B93=VLOOKUP(A93,表二!A92:C1365,3,0),"正确","错误")</f>
        <v>正确</v>
      </c>
    </row>
    <row r="94" spans="1:9" ht="20.100000000000001" customHeight="1">
      <c r="A94" s="155" t="s">
        <v>115</v>
      </c>
      <c r="B94" s="211">
        <f t="shared" si="7"/>
        <v>84</v>
      </c>
      <c r="C94" s="123">
        <v>84</v>
      </c>
      <c r="D94" s="337"/>
      <c r="E94" s="123"/>
      <c r="F94" s="123"/>
      <c r="G94" s="123"/>
      <c r="H94" s="123"/>
      <c r="I94" s="207" t="str">
        <f>IF(B94=VLOOKUP(A94,表二!A93:C1366,3,0),"正确","错误")</f>
        <v>正确</v>
      </c>
    </row>
    <row r="95" spans="1:9" ht="20.100000000000001" customHeight="1">
      <c r="A95" s="155" t="s">
        <v>116</v>
      </c>
      <c r="B95" s="211">
        <f t="shared" si="7"/>
        <v>244</v>
      </c>
      <c r="C95" s="123">
        <v>244</v>
      </c>
      <c r="D95" s="337"/>
      <c r="E95" s="123"/>
      <c r="F95" s="123"/>
      <c r="G95" s="123"/>
      <c r="H95" s="123"/>
      <c r="I95" s="207" t="str">
        <f>IF(B95=VLOOKUP(A95,表二!A94:C1367,3,0),"正确","错误")</f>
        <v>正确</v>
      </c>
    </row>
    <row r="96" spans="1:9" ht="20.100000000000001" customHeight="1">
      <c r="A96" s="155" t="s">
        <v>117</v>
      </c>
      <c r="B96" s="211">
        <f t="shared" si="7"/>
        <v>0</v>
      </c>
      <c r="C96" s="123"/>
      <c r="D96" s="337"/>
      <c r="E96" s="123"/>
      <c r="F96" s="123"/>
      <c r="G96" s="123"/>
      <c r="H96" s="123"/>
      <c r="I96" s="207" t="str">
        <f>IF(B96=VLOOKUP(A96,表二!A95:C1368,3,0),"正确","错误")</f>
        <v>正确</v>
      </c>
    </row>
    <row r="97" spans="1:9" ht="20.100000000000001" customHeight="1">
      <c r="A97" s="155" t="s">
        <v>118</v>
      </c>
      <c r="B97" s="211">
        <f t="shared" si="7"/>
        <v>0</v>
      </c>
      <c r="C97" s="123"/>
      <c r="D97" s="337"/>
      <c r="E97" s="123"/>
      <c r="F97" s="123"/>
      <c r="G97" s="123"/>
      <c r="H97" s="123"/>
      <c r="I97" s="207" t="str">
        <f>IF(B97=VLOOKUP(A97,表二!A96:C1369,3,0),"正确","错误")</f>
        <v>正确</v>
      </c>
    </row>
    <row r="98" spans="1:9" ht="20.100000000000001" customHeight="1">
      <c r="A98" s="155" t="s">
        <v>1906</v>
      </c>
      <c r="B98" s="211">
        <f t="shared" si="7"/>
        <v>19925</v>
      </c>
      <c r="C98" s="123">
        <v>19925</v>
      </c>
      <c r="D98" s="337"/>
      <c r="E98" s="123"/>
      <c r="F98" s="123"/>
      <c r="G98" s="123"/>
      <c r="H98" s="123"/>
      <c r="I98" s="207" t="str">
        <f>IF(B98=VLOOKUP(A98,表二!A97:C1370,3,0),"正确","错误")</f>
        <v>正确</v>
      </c>
    </row>
    <row r="99" spans="1:9" ht="20.100000000000001" customHeight="1">
      <c r="A99" s="155" t="s">
        <v>1907</v>
      </c>
      <c r="B99" s="211">
        <f t="shared" si="7"/>
        <v>9</v>
      </c>
      <c r="C99" s="123">
        <v>9</v>
      </c>
      <c r="D99" s="337"/>
      <c r="E99" s="123"/>
      <c r="F99" s="123"/>
      <c r="G99" s="123"/>
      <c r="H99" s="123"/>
      <c r="I99" s="207" t="str">
        <f>IF(B99=VLOOKUP(A99,表二!A98:C1371,3,0),"正确","错误")</f>
        <v>正确</v>
      </c>
    </row>
    <row r="100" spans="1:9" ht="20.100000000000001" customHeight="1">
      <c r="A100" s="155" t="s">
        <v>1908</v>
      </c>
      <c r="B100" s="211">
        <f t="shared" si="7"/>
        <v>0</v>
      </c>
      <c r="C100" s="123"/>
      <c r="D100" s="337"/>
      <c r="E100" s="123"/>
      <c r="F100" s="123"/>
      <c r="G100" s="123"/>
      <c r="H100" s="123"/>
      <c r="I100" s="207" t="str">
        <f>IF(B100=VLOOKUP(A100,表二!A99:C1372,3,0),"正确","错误")</f>
        <v>正确</v>
      </c>
    </row>
    <row r="101" spans="1:9" ht="20.100000000000001" customHeight="1">
      <c r="A101" s="321" t="s">
        <v>1358</v>
      </c>
      <c r="B101" s="211"/>
      <c r="C101" s="123"/>
      <c r="D101" s="123"/>
      <c r="E101" s="123"/>
      <c r="F101" s="123"/>
      <c r="G101" s="123"/>
      <c r="H101" s="123"/>
      <c r="I101" s="207" t="str">
        <f>IF(B101=VLOOKUP(A101,表二!A100:C1373,3,0),"正确","错误")</f>
        <v>正确</v>
      </c>
    </row>
    <row r="102" spans="1:9" ht="20.100000000000001" customHeight="1">
      <c r="A102" s="155" t="s">
        <v>119</v>
      </c>
      <c r="B102" s="211">
        <f t="shared" si="7"/>
        <v>0</v>
      </c>
      <c r="C102" s="123"/>
      <c r="D102" s="123"/>
      <c r="E102" s="123"/>
      <c r="F102" s="123"/>
      <c r="G102" s="123"/>
      <c r="H102" s="123"/>
      <c r="I102" s="207" t="str">
        <f>IF(B102=VLOOKUP(A102,表二!A101:C1374,3,0),"正确","错误")</f>
        <v>正确</v>
      </c>
    </row>
    <row r="103" spans="1:9" ht="20.100000000000001" customHeight="1">
      <c r="A103" s="155" t="s">
        <v>1909</v>
      </c>
      <c r="B103" s="211">
        <f t="shared" si="7"/>
        <v>31860</v>
      </c>
      <c r="C103" s="211">
        <f t="shared" ref="C103:H103" si="10">SUM(C104:C116)</f>
        <v>31560</v>
      </c>
      <c r="D103" s="211">
        <f t="shared" si="10"/>
        <v>300</v>
      </c>
      <c r="E103" s="211">
        <f t="shared" si="10"/>
        <v>0</v>
      </c>
      <c r="F103" s="211">
        <f t="shared" si="10"/>
        <v>0</v>
      </c>
      <c r="G103" s="211">
        <f t="shared" si="10"/>
        <v>0</v>
      </c>
      <c r="H103" s="211">
        <f t="shared" si="10"/>
        <v>0</v>
      </c>
      <c r="I103" s="207" t="str">
        <f>IF(B103=VLOOKUP(A103,表二!A102:C1375,3,0),"正确","错误")</f>
        <v>正确</v>
      </c>
    </row>
    <row r="104" spans="1:9" ht="20.100000000000001" customHeight="1">
      <c r="A104" s="155" t="s">
        <v>1910</v>
      </c>
      <c r="B104" s="211">
        <f t="shared" si="7"/>
        <v>732</v>
      </c>
      <c r="C104" s="123">
        <v>732</v>
      </c>
      <c r="D104" s="339"/>
      <c r="E104" s="123"/>
      <c r="F104" s="123"/>
      <c r="G104" s="123"/>
      <c r="H104" s="123"/>
      <c r="I104" s="207" t="str">
        <f>IF(B104=VLOOKUP(A104,表二!A103:C1376,3,0),"正确","错误")</f>
        <v>正确</v>
      </c>
    </row>
    <row r="105" spans="1:9" ht="20.100000000000001" customHeight="1">
      <c r="A105" s="155" t="s">
        <v>120</v>
      </c>
      <c r="B105" s="211">
        <f t="shared" si="7"/>
        <v>913</v>
      </c>
      <c r="C105" s="123">
        <v>913</v>
      </c>
      <c r="D105" s="339"/>
      <c r="E105" s="353"/>
      <c r="F105" s="123"/>
      <c r="G105" s="123"/>
      <c r="H105" s="123"/>
      <c r="I105" s="207" t="str">
        <f>IF(B105=VLOOKUP(A105,表二!A104:C1377,3,0),"正确","错误")</f>
        <v>正确</v>
      </c>
    </row>
    <row r="106" spans="1:9" ht="20.100000000000001" customHeight="1">
      <c r="A106" s="155" t="s">
        <v>121</v>
      </c>
      <c r="B106" s="211">
        <f t="shared" si="7"/>
        <v>1335</v>
      </c>
      <c r="C106" s="123">
        <v>1335</v>
      </c>
      <c r="D106" s="339"/>
      <c r="E106" s="353"/>
      <c r="F106" s="123"/>
      <c r="G106" s="123"/>
      <c r="H106" s="123"/>
      <c r="I106" s="207" t="str">
        <f>IF(B106=VLOOKUP(A106,表二!A105:C1378,3,0),"正确","错误")</f>
        <v>正确</v>
      </c>
    </row>
    <row r="107" spans="1:9" ht="20.100000000000001" customHeight="1">
      <c r="A107" s="155" t="s">
        <v>122</v>
      </c>
      <c r="B107" s="211">
        <f t="shared" si="7"/>
        <v>3433</v>
      </c>
      <c r="C107" s="123">
        <v>3433</v>
      </c>
      <c r="D107" s="339"/>
      <c r="E107" s="353"/>
      <c r="F107" s="123"/>
      <c r="G107" s="123"/>
      <c r="H107" s="123"/>
      <c r="I107" s="207" t="str">
        <f>IF(B107=VLOOKUP(A107,表二!A106:C1379,3,0),"正确","错误")</f>
        <v>正确</v>
      </c>
    </row>
    <row r="108" spans="1:9" ht="20.100000000000001" customHeight="1">
      <c r="A108" s="155" t="s">
        <v>123</v>
      </c>
      <c r="B108" s="211">
        <f t="shared" si="7"/>
        <v>20</v>
      </c>
      <c r="C108" s="123">
        <v>20</v>
      </c>
      <c r="D108" s="339"/>
      <c r="E108" s="334"/>
      <c r="F108" s="123"/>
      <c r="G108" s="123"/>
      <c r="H108" s="123"/>
      <c r="I108" s="207" t="str">
        <f>IF(B108=VLOOKUP(A108,表二!A107:C1380,3,0),"正确","错误")</f>
        <v>正确</v>
      </c>
    </row>
    <row r="109" spans="1:9" ht="20.100000000000001" customHeight="1">
      <c r="A109" s="155" t="s">
        <v>124</v>
      </c>
      <c r="B109" s="211">
        <f t="shared" si="7"/>
        <v>40</v>
      </c>
      <c r="C109" s="123">
        <v>40</v>
      </c>
      <c r="D109" s="339"/>
      <c r="E109" s="334"/>
      <c r="F109" s="123"/>
      <c r="G109" s="123"/>
      <c r="H109" s="123"/>
      <c r="I109" s="207" t="str">
        <f>IF(B109=VLOOKUP(A109,表二!A108:C1381,3,0),"正确","错误")</f>
        <v>正确</v>
      </c>
    </row>
    <row r="110" spans="1:9" ht="20.100000000000001" customHeight="1">
      <c r="A110" s="155" t="s">
        <v>125</v>
      </c>
      <c r="B110" s="211">
        <f t="shared" si="7"/>
        <v>3139</v>
      </c>
      <c r="C110" s="123">
        <v>3139</v>
      </c>
      <c r="D110" s="339"/>
      <c r="E110" s="334"/>
      <c r="F110" s="123"/>
      <c r="G110" s="123"/>
      <c r="H110" s="123"/>
      <c r="I110" s="207" t="str">
        <f>IF(B110=VLOOKUP(A110,表二!A109:C1382,3,0),"正确","错误")</f>
        <v>正确</v>
      </c>
    </row>
    <row r="111" spans="1:9" ht="20.100000000000001" customHeight="1">
      <c r="A111" s="155" t="s">
        <v>126</v>
      </c>
      <c r="B111" s="211">
        <f t="shared" si="7"/>
        <v>21709</v>
      </c>
      <c r="C111" s="123">
        <v>21709</v>
      </c>
      <c r="D111" s="339"/>
      <c r="E111" s="334"/>
      <c r="F111" s="123"/>
      <c r="G111" s="123"/>
      <c r="H111" s="123"/>
      <c r="I111" s="207" t="str">
        <f>IF(B111=VLOOKUP(A111,表二!A110:C1383,3,0),"正确","错误")</f>
        <v>正确</v>
      </c>
    </row>
    <row r="112" spans="1:9" ht="20.100000000000001" customHeight="1">
      <c r="A112" s="155" t="s">
        <v>127</v>
      </c>
      <c r="B112" s="211">
        <f t="shared" si="7"/>
        <v>445</v>
      </c>
      <c r="C112" s="123">
        <v>145</v>
      </c>
      <c r="D112" s="339">
        <v>300</v>
      </c>
      <c r="E112" s="334"/>
      <c r="F112" s="123"/>
      <c r="G112" s="123"/>
      <c r="H112" s="123"/>
      <c r="I112" s="207" t="str">
        <f>IF(B112=VLOOKUP(A112,表二!A111:C1384,3,0),"正确","错误")</f>
        <v>正确</v>
      </c>
    </row>
    <row r="113" spans="1:9" ht="20.100000000000001" customHeight="1">
      <c r="A113" s="155" t="s">
        <v>128</v>
      </c>
      <c r="B113" s="211">
        <f t="shared" si="7"/>
        <v>42</v>
      </c>
      <c r="C113" s="123">
        <v>42</v>
      </c>
      <c r="D113" s="123"/>
      <c r="E113" s="334"/>
      <c r="F113" s="123"/>
      <c r="G113" s="123"/>
      <c r="H113" s="123"/>
      <c r="I113" s="207" t="str">
        <f>IF(B113=VLOOKUP(A113,表二!A112:C1385,3,0),"正确","错误")</f>
        <v>正确</v>
      </c>
    </row>
    <row r="114" spans="1:9" ht="20.100000000000001" customHeight="1">
      <c r="A114" s="155" t="s">
        <v>1073</v>
      </c>
      <c r="B114" s="211">
        <f t="shared" si="7"/>
        <v>28</v>
      </c>
      <c r="C114" s="123">
        <v>28</v>
      </c>
      <c r="D114" s="123"/>
      <c r="E114" s="334"/>
      <c r="F114" s="123"/>
      <c r="G114" s="123"/>
      <c r="H114" s="123"/>
      <c r="I114" s="207" t="str">
        <f>IF(B114=VLOOKUP(A114,表二!A113:C1386,3,0),"正确","错误")</f>
        <v>正确</v>
      </c>
    </row>
    <row r="115" spans="1:9" ht="20.100000000000001" customHeight="1">
      <c r="A115" s="155" t="s">
        <v>1911</v>
      </c>
      <c r="B115" s="211">
        <f t="shared" si="7"/>
        <v>0</v>
      </c>
      <c r="C115" s="123"/>
      <c r="D115" s="123"/>
      <c r="E115" s="334"/>
      <c r="F115" s="123"/>
      <c r="G115" s="123"/>
      <c r="H115" s="123"/>
      <c r="I115" s="207" t="e">
        <f>IF(B115=VLOOKUP(A115,表二!A114:C1387,3,0),"正确","错误")</f>
        <v>#N/A</v>
      </c>
    </row>
    <row r="116" spans="1:9" ht="20.100000000000001" customHeight="1">
      <c r="A116" s="155" t="s">
        <v>1912</v>
      </c>
      <c r="B116" s="211">
        <f t="shared" si="7"/>
        <v>24</v>
      </c>
      <c r="C116" s="123">
        <v>24</v>
      </c>
      <c r="D116" s="123"/>
      <c r="E116" s="334"/>
      <c r="F116" s="123"/>
      <c r="G116" s="123"/>
      <c r="H116" s="123"/>
      <c r="I116" s="207" t="str">
        <f>IF(B116=VLOOKUP(A116,表二!A115:C1388,3,0),"正确","错误")</f>
        <v>正确</v>
      </c>
    </row>
    <row r="117" spans="1:9" ht="20.100000000000001" customHeight="1">
      <c r="A117" s="155" t="s">
        <v>129</v>
      </c>
      <c r="B117" s="211">
        <f t="shared" si="7"/>
        <v>1368</v>
      </c>
      <c r="C117" s="211">
        <f t="shared" ref="C117:H117" si="11">SUM(C118:C132)</f>
        <v>671</v>
      </c>
      <c r="D117" s="211">
        <f t="shared" si="11"/>
        <v>50</v>
      </c>
      <c r="E117" s="211">
        <f t="shared" si="11"/>
        <v>647</v>
      </c>
      <c r="F117" s="211">
        <f t="shared" si="11"/>
        <v>0</v>
      </c>
      <c r="G117" s="211">
        <f t="shared" si="11"/>
        <v>0</v>
      </c>
      <c r="H117" s="211">
        <f t="shared" si="11"/>
        <v>0</v>
      </c>
      <c r="I117" s="207" t="str">
        <f>IF(B117=VLOOKUP(A117,表二!A116:C1389,3,0),"正确","错误")</f>
        <v>正确</v>
      </c>
    </row>
    <row r="118" spans="1:9" ht="20.100000000000001" customHeight="1">
      <c r="A118" s="155" t="s">
        <v>130</v>
      </c>
      <c r="B118" s="211">
        <f t="shared" si="7"/>
        <v>710</v>
      </c>
      <c r="C118" s="123">
        <v>640</v>
      </c>
      <c r="D118" s="123">
        <v>50</v>
      </c>
      <c r="E118" s="123">
        <v>20</v>
      </c>
      <c r="F118" s="123"/>
      <c r="G118" s="123"/>
      <c r="H118" s="123"/>
      <c r="I118" s="207" t="str">
        <f>IF(B118=VLOOKUP(A118,表二!A117:C1390,3,0),"正确","错误")</f>
        <v>正确</v>
      </c>
    </row>
    <row r="119" spans="1:9" ht="20.100000000000001" customHeight="1">
      <c r="A119" s="155" t="s">
        <v>131</v>
      </c>
      <c r="B119" s="211">
        <f t="shared" si="7"/>
        <v>0</v>
      </c>
      <c r="C119" s="123"/>
      <c r="D119" s="123"/>
      <c r="E119" s="123"/>
      <c r="F119" s="123"/>
      <c r="G119" s="123"/>
      <c r="H119" s="123"/>
      <c r="I119" s="207" t="str">
        <f>IF(B119=VLOOKUP(A119,表二!A118:C1391,3,0),"正确","错误")</f>
        <v>正确</v>
      </c>
    </row>
    <row r="120" spans="1:9" ht="20.100000000000001" customHeight="1">
      <c r="A120" s="155" t="s">
        <v>132</v>
      </c>
      <c r="B120" s="211">
        <f t="shared" si="7"/>
        <v>320</v>
      </c>
      <c r="C120" s="123">
        <v>31</v>
      </c>
      <c r="D120" s="123"/>
      <c r="E120" s="352">
        <v>289</v>
      </c>
      <c r="F120" s="123"/>
      <c r="G120" s="123"/>
      <c r="H120" s="123"/>
      <c r="I120" s="207" t="str">
        <f>IF(B120=VLOOKUP(A120,表二!A119:C1392,3,0),"正确","错误")</f>
        <v>正确</v>
      </c>
    </row>
    <row r="121" spans="1:9" ht="20.100000000000001" customHeight="1">
      <c r="A121" s="155" t="s">
        <v>133</v>
      </c>
      <c r="B121" s="211">
        <f t="shared" si="7"/>
        <v>121</v>
      </c>
      <c r="C121" s="123"/>
      <c r="D121" s="123"/>
      <c r="E121" s="352">
        <v>121</v>
      </c>
      <c r="F121" s="123"/>
      <c r="G121" s="123"/>
      <c r="H121" s="123"/>
      <c r="I121" s="207" t="str">
        <f>IF(B121=VLOOKUP(A121,表二!A120:C1393,3,0),"正确","错误")</f>
        <v>正确</v>
      </c>
    </row>
    <row r="122" spans="1:9" ht="20.100000000000001" customHeight="1">
      <c r="A122" s="155" t="s">
        <v>134</v>
      </c>
      <c r="B122" s="211">
        <f t="shared" si="7"/>
        <v>0</v>
      </c>
      <c r="C122" s="123"/>
      <c r="D122" s="123"/>
      <c r="E122" s="352"/>
      <c r="F122" s="123"/>
      <c r="G122" s="123"/>
      <c r="H122" s="123"/>
      <c r="I122" s="207" t="str">
        <f>IF(B122=VLOOKUP(A122,表二!A121:C1394,3,0),"正确","错误")</f>
        <v>正确</v>
      </c>
    </row>
    <row r="123" spans="1:9" ht="20.100000000000001" customHeight="1">
      <c r="A123" s="155" t="s">
        <v>1913</v>
      </c>
      <c r="B123" s="211">
        <f t="shared" si="7"/>
        <v>209</v>
      </c>
      <c r="C123" s="123"/>
      <c r="D123" s="123"/>
      <c r="E123" s="352">
        <v>209</v>
      </c>
      <c r="F123" s="123"/>
      <c r="G123" s="123"/>
      <c r="H123" s="123"/>
      <c r="I123" s="207" t="str">
        <f>IF(B123=VLOOKUP(A123,表二!A122:C1395,3,0),"正确","错误")</f>
        <v>正确</v>
      </c>
    </row>
    <row r="124" spans="1:9" ht="20.100000000000001" customHeight="1">
      <c r="A124" s="155" t="s">
        <v>135</v>
      </c>
      <c r="B124" s="211">
        <f t="shared" si="7"/>
        <v>0</v>
      </c>
      <c r="C124" s="123"/>
      <c r="D124" s="123"/>
      <c r="E124" s="123"/>
      <c r="F124" s="123"/>
      <c r="G124" s="123"/>
      <c r="H124" s="123"/>
      <c r="I124" s="207" t="str">
        <f>IF(B124=VLOOKUP(A124,表二!A123:C1396,3,0),"正确","错误")</f>
        <v>正确</v>
      </c>
    </row>
    <row r="125" spans="1:9" ht="20.100000000000001" customHeight="1">
      <c r="A125" s="155" t="s">
        <v>136</v>
      </c>
      <c r="B125" s="211">
        <f t="shared" si="7"/>
        <v>0</v>
      </c>
      <c r="C125" s="123"/>
      <c r="D125" s="123"/>
      <c r="E125" s="123"/>
      <c r="F125" s="123"/>
      <c r="G125" s="123"/>
      <c r="H125" s="123"/>
      <c r="I125" s="207" t="str">
        <f>IF(B125=VLOOKUP(A125,表二!A124:C1397,3,0),"正确","错误")</f>
        <v>正确</v>
      </c>
    </row>
    <row r="126" spans="1:9" ht="20.100000000000001" customHeight="1">
      <c r="A126" s="155" t="s">
        <v>137</v>
      </c>
      <c r="B126" s="211">
        <f t="shared" si="7"/>
        <v>0</v>
      </c>
      <c r="C126" s="123"/>
      <c r="D126" s="123"/>
      <c r="E126" s="123"/>
      <c r="F126" s="123"/>
      <c r="G126" s="123"/>
      <c r="H126" s="123"/>
      <c r="I126" s="207" t="str">
        <f>IF(B126=VLOOKUP(A126,表二!A125:C1398,3,0),"正确","错误")</f>
        <v>正确</v>
      </c>
    </row>
    <row r="127" spans="1:9" ht="20.100000000000001" customHeight="1">
      <c r="A127" s="155" t="s">
        <v>138</v>
      </c>
      <c r="B127" s="211">
        <f t="shared" si="7"/>
        <v>0</v>
      </c>
      <c r="C127" s="123"/>
      <c r="D127" s="123"/>
      <c r="E127" s="123"/>
      <c r="F127" s="123"/>
      <c r="G127" s="123"/>
      <c r="H127" s="123"/>
      <c r="I127" s="207" t="str">
        <f>IF(B127=VLOOKUP(A127,表二!A126:C1399,3,0),"正确","错误")</f>
        <v>正确</v>
      </c>
    </row>
    <row r="128" spans="1:9" ht="20.100000000000001" customHeight="1">
      <c r="A128" s="155" t="s">
        <v>139</v>
      </c>
      <c r="B128" s="211">
        <f t="shared" si="7"/>
        <v>0</v>
      </c>
      <c r="C128" s="123"/>
      <c r="D128" s="123"/>
      <c r="E128" s="123"/>
      <c r="F128" s="123"/>
      <c r="G128" s="123"/>
      <c r="H128" s="123"/>
      <c r="I128" s="207" t="str">
        <f>IF(B128=VLOOKUP(A128,表二!A127:C1400,3,0),"正确","错误")</f>
        <v>正确</v>
      </c>
    </row>
    <row r="129" spans="1:9" ht="20.100000000000001" customHeight="1">
      <c r="A129" s="155" t="s">
        <v>140</v>
      </c>
      <c r="B129" s="211">
        <f t="shared" si="7"/>
        <v>0</v>
      </c>
      <c r="C129" s="123"/>
      <c r="D129" s="123"/>
      <c r="E129" s="123"/>
      <c r="F129" s="123"/>
      <c r="G129" s="123"/>
      <c r="H129" s="123"/>
      <c r="I129" s="207" t="str">
        <f>IF(B129=VLOOKUP(A129,表二!A128:C1401,3,0),"正确","错误")</f>
        <v>正确</v>
      </c>
    </row>
    <row r="130" spans="1:9" ht="20.100000000000001" customHeight="1">
      <c r="A130" s="155" t="s">
        <v>141</v>
      </c>
      <c r="B130" s="211">
        <f t="shared" si="7"/>
        <v>0</v>
      </c>
      <c r="C130" s="123"/>
      <c r="D130" s="123"/>
      <c r="E130" s="123"/>
      <c r="F130" s="123"/>
      <c r="G130" s="123"/>
      <c r="H130" s="123"/>
      <c r="I130" s="207" t="str">
        <f>IF(B130=VLOOKUP(A130,表二!A129:C1402,3,0),"正确","错误")</f>
        <v>正确</v>
      </c>
    </row>
    <row r="131" spans="1:9" ht="20.100000000000001" customHeight="1">
      <c r="A131" s="155" t="s">
        <v>142</v>
      </c>
      <c r="B131" s="211">
        <f t="shared" si="7"/>
        <v>0</v>
      </c>
      <c r="C131" s="123"/>
      <c r="D131" s="123"/>
      <c r="E131" s="123"/>
      <c r="F131" s="123"/>
      <c r="G131" s="123"/>
      <c r="H131" s="123"/>
      <c r="I131" s="207" t="str">
        <f>IF(B131=VLOOKUP(A131,表二!A130:C1403,3,0),"正确","错误")</f>
        <v>正确</v>
      </c>
    </row>
    <row r="132" spans="1:9" ht="20.100000000000001" customHeight="1">
      <c r="A132" s="155" t="s">
        <v>143</v>
      </c>
      <c r="B132" s="211">
        <f t="shared" si="7"/>
        <v>8</v>
      </c>
      <c r="C132" s="123"/>
      <c r="D132" s="123"/>
      <c r="E132" s="123">
        <v>8</v>
      </c>
      <c r="F132" s="123"/>
      <c r="G132" s="123"/>
      <c r="H132" s="123"/>
      <c r="I132" s="207" t="str">
        <f>IF(B132=VLOOKUP(A132,表二!A131:C1404,3,0),"正确","错误")</f>
        <v>正确</v>
      </c>
    </row>
    <row r="133" spans="1:9" ht="20.100000000000001" customHeight="1">
      <c r="A133" s="155" t="s">
        <v>144</v>
      </c>
      <c r="B133" s="211">
        <f t="shared" si="7"/>
        <v>1676</v>
      </c>
      <c r="C133" s="211">
        <f t="shared" ref="C133:H133" si="12">SUM(C134:C139)</f>
        <v>1676</v>
      </c>
      <c r="D133" s="211">
        <f t="shared" si="12"/>
        <v>0</v>
      </c>
      <c r="E133" s="211">
        <f t="shared" si="12"/>
        <v>0</v>
      </c>
      <c r="F133" s="211">
        <f t="shared" si="12"/>
        <v>0</v>
      </c>
      <c r="G133" s="211">
        <f t="shared" si="12"/>
        <v>0</v>
      </c>
      <c r="H133" s="211">
        <f t="shared" si="12"/>
        <v>0</v>
      </c>
      <c r="I133" s="207" t="str">
        <f>IF(B133=VLOOKUP(A133,表二!A132:C1405,3,0),"正确","错误")</f>
        <v>正确</v>
      </c>
    </row>
    <row r="134" spans="1:9" ht="20.100000000000001" customHeight="1">
      <c r="A134" s="155" t="s">
        <v>1074</v>
      </c>
      <c r="B134" s="211">
        <f t="shared" ref="B134:B194" si="13">SUM(C134:H134)</f>
        <v>1226</v>
      </c>
      <c r="C134" s="123">
        <v>1226</v>
      </c>
      <c r="D134" s="123"/>
      <c r="E134" s="123"/>
      <c r="F134" s="123"/>
      <c r="G134" s="123"/>
      <c r="H134" s="123"/>
      <c r="I134" s="207" t="str">
        <f>IF(B134=VLOOKUP(A134,表二!A133:C1406,3,0),"正确","错误")</f>
        <v>正确</v>
      </c>
    </row>
    <row r="135" spans="1:9" ht="20.100000000000001" customHeight="1">
      <c r="A135" s="155" t="s">
        <v>1359</v>
      </c>
      <c r="B135" s="211">
        <f t="shared" si="13"/>
        <v>0</v>
      </c>
      <c r="C135" s="123"/>
      <c r="D135" s="123"/>
      <c r="E135" s="123"/>
      <c r="F135" s="123"/>
      <c r="G135" s="123"/>
      <c r="H135" s="123"/>
      <c r="I135" s="207" t="str">
        <f>IF(B135=VLOOKUP(A135,表二!A134:C1407,3,0),"正确","错误")</f>
        <v>正确</v>
      </c>
    </row>
    <row r="136" spans="1:9" ht="20.100000000000001" customHeight="1">
      <c r="A136" s="155" t="s">
        <v>1083</v>
      </c>
      <c r="B136" s="211">
        <f t="shared" si="13"/>
        <v>450</v>
      </c>
      <c r="C136" s="123">
        <v>450</v>
      </c>
      <c r="D136" s="123"/>
      <c r="E136" s="351"/>
      <c r="F136" s="123"/>
      <c r="G136" s="123"/>
      <c r="H136" s="123"/>
      <c r="I136" s="207" t="str">
        <f>IF(B136=VLOOKUP(A136,表二!A135:C1408,3,0),"正确","错误")</f>
        <v>正确</v>
      </c>
    </row>
    <row r="137" spans="1:9" ht="20.100000000000001" customHeight="1">
      <c r="A137" s="155" t="s">
        <v>1086</v>
      </c>
      <c r="B137" s="211">
        <f t="shared" si="13"/>
        <v>0</v>
      </c>
      <c r="C137" s="123"/>
      <c r="D137" s="123"/>
      <c r="E137" s="351"/>
      <c r="F137" s="123"/>
      <c r="G137" s="123"/>
      <c r="H137" s="123"/>
      <c r="I137" s="207" t="str">
        <f>IF(B137=VLOOKUP(A137,表二!A136:C1409,3,0),"正确","错误")</f>
        <v>正确</v>
      </c>
    </row>
    <row r="138" spans="1:9" ht="20.100000000000001" customHeight="1">
      <c r="A138" s="155" t="s">
        <v>1087</v>
      </c>
      <c r="B138" s="211">
        <f t="shared" si="13"/>
        <v>0</v>
      </c>
      <c r="C138" s="123"/>
      <c r="D138" s="123"/>
      <c r="E138" s="123"/>
      <c r="F138" s="123"/>
      <c r="G138" s="123"/>
      <c r="H138" s="123"/>
      <c r="I138" s="207" t="str">
        <f>IF(B138=VLOOKUP(A138,表二!A137:C1410,3,0),"正确","错误")</f>
        <v>正确</v>
      </c>
    </row>
    <row r="139" spans="1:9" ht="20.100000000000001" customHeight="1">
      <c r="A139" s="155" t="s">
        <v>1088</v>
      </c>
      <c r="B139" s="211">
        <f t="shared" si="13"/>
        <v>0</v>
      </c>
      <c r="C139" s="123"/>
      <c r="D139" s="123"/>
      <c r="E139" s="123"/>
      <c r="F139" s="123"/>
      <c r="G139" s="123"/>
      <c r="H139" s="123"/>
      <c r="I139" s="207" t="str">
        <f>IF(B139=VLOOKUP(A139,表二!A138:C1411,3,0),"正确","错误")</f>
        <v>正确</v>
      </c>
    </row>
    <row r="140" spans="1:9" ht="20.100000000000001" customHeight="1">
      <c r="A140" s="155" t="s">
        <v>145</v>
      </c>
      <c r="B140" s="211">
        <f t="shared" si="13"/>
        <v>24448</v>
      </c>
      <c r="C140" s="211">
        <f t="shared" ref="C140:H140" si="14">SUM(C141:C148)</f>
        <v>14004</v>
      </c>
      <c r="D140" s="211">
        <f t="shared" si="14"/>
        <v>573</v>
      </c>
      <c r="E140" s="211">
        <f t="shared" si="14"/>
        <v>9871</v>
      </c>
      <c r="F140" s="211">
        <f t="shared" si="14"/>
        <v>0</v>
      </c>
      <c r="G140" s="211">
        <f t="shared" si="14"/>
        <v>0</v>
      </c>
      <c r="H140" s="211">
        <f t="shared" si="14"/>
        <v>0</v>
      </c>
      <c r="I140" s="207" t="str">
        <f>IF(B140=VLOOKUP(A140,表二!A139:C1412,3,0),"正确","错误")</f>
        <v>正确</v>
      </c>
    </row>
    <row r="141" spans="1:9" ht="20.100000000000001" customHeight="1">
      <c r="A141" s="155" t="s">
        <v>1914</v>
      </c>
      <c r="B141" s="211">
        <f t="shared" si="13"/>
        <v>11324</v>
      </c>
      <c r="C141" s="123">
        <v>2469</v>
      </c>
      <c r="D141" s="340">
        <v>50</v>
      </c>
      <c r="E141" s="347">
        <f>694+8111</f>
        <v>8805</v>
      </c>
      <c r="F141" s="123"/>
      <c r="G141" s="123"/>
      <c r="H141" s="123"/>
      <c r="I141" s="207" t="str">
        <f>IF(B141=VLOOKUP(A141,表二!A140:C1413,3,0),"正确","错误")</f>
        <v>正确</v>
      </c>
    </row>
    <row r="142" spans="1:9" ht="20.100000000000001" customHeight="1">
      <c r="A142" s="155" t="s">
        <v>1915</v>
      </c>
      <c r="B142" s="211">
        <f t="shared" si="13"/>
        <v>1908</v>
      </c>
      <c r="C142" s="123">
        <v>1641</v>
      </c>
      <c r="D142" s="340">
        <v>50</v>
      </c>
      <c r="E142" s="347">
        <v>217</v>
      </c>
      <c r="F142" s="123"/>
      <c r="G142" s="123"/>
      <c r="H142" s="123"/>
      <c r="I142" s="207" t="str">
        <f>IF(B142=VLOOKUP(A142,表二!A141:C1414,3,0),"正确","错误")</f>
        <v>正确</v>
      </c>
    </row>
    <row r="143" spans="1:9" ht="20.100000000000001" customHeight="1">
      <c r="A143" s="155" t="s">
        <v>1110</v>
      </c>
      <c r="B143" s="211">
        <f t="shared" si="13"/>
        <v>3933</v>
      </c>
      <c r="C143" s="123">
        <v>2911</v>
      </c>
      <c r="D143" s="340">
        <v>473</v>
      </c>
      <c r="E143" s="347">
        <f>440+109</f>
        <v>549</v>
      </c>
      <c r="F143" s="123"/>
      <c r="G143" s="123"/>
      <c r="H143" s="123"/>
      <c r="I143" s="207" t="str">
        <f>IF(B143=VLOOKUP(A143,表二!A142:C1415,3,0),"正确","错误")</f>
        <v>正确</v>
      </c>
    </row>
    <row r="144" spans="1:9" ht="20.100000000000001" customHeight="1">
      <c r="A144" s="155" t="s">
        <v>1130</v>
      </c>
      <c r="B144" s="211">
        <f t="shared" si="13"/>
        <v>6098</v>
      </c>
      <c r="C144" s="123">
        <v>6098</v>
      </c>
      <c r="D144" s="340"/>
      <c r="E144" s="349"/>
      <c r="F144" s="123"/>
      <c r="G144" s="123"/>
      <c r="H144" s="123"/>
      <c r="I144" s="207" t="str">
        <f>IF(B144=VLOOKUP(A144,表二!A143:C1416,3,0),"正确","错误")</f>
        <v>正确</v>
      </c>
    </row>
    <row r="145" spans="1:9" ht="20.100000000000001" customHeight="1">
      <c r="A145" s="155" t="s">
        <v>1137</v>
      </c>
      <c r="B145" s="211">
        <f t="shared" si="13"/>
        <v>940</v>
      </c>
      <c r="C145" s="123">
        <v>640</v>
      </c>
      <c r="D145" s="340"/>
      <c r="E145" s="348">
        <f>217+83</f>
        <v>300</v>
      </c>
      <c r="F145" s="123"/>
      <c r="G145" s="123"/>
      <c r="H145" s="123"/>
      <c r="I145" s="207" t="str">
        <f>IF(B145=VLOOKUP(A145,表二!A144:C1417,3,0),"正确","错误")</f>
        <v>正确</v>
      </c>
    </row>
    <row r="146" spans="1:9" ht="20.100000000000001" customHeight="1">
      <c r="A146" s="155" t="s">
        <v>1144</v>
      </c>
      <c r="B146" s="211">
        <f t="shared" si="13"/>
        <v>0</v>
      </c>
      <c r="C146" s="123"/>
      <c r="D146" s="340"/>
      <c r="E146" s="350"/>
      <c r="F146" s="123"/>
      <c r="G146" s="123"/>
      <c r="H146" s="123"/>
      <c r="I146" s="207" t="str">
        <f>IF(B146=VLOOKUP(A146,表二!A145:C1418,3,0),"正确","错误")</f>
        <v>正确</v>
      </c>
    </row>
    <row r="147" spans="1:9" ht="20.100000000000001" customHeight="1">
      <c r="A147" s="155" t="s">
        <v>1151</v>
      </c>
      <c r="B147" s="211">
        <f t="shared" si="13"/>
        <v>0</v>
      </c>
      <c r="C147" s="123"/>
      <c r="D147" s="340"/>
      <c r="E147" s="334"/>
      <c r="F147" s="123"/>
      <c r="G147" s="123"/>
      <c r="H147" s="123"/>
      <c r="I147" s="207" t="str">
        <f>IF(B147=VLOOKUP(A147,表二!A146:C1419,3,0),"正确","错误")</f>
        <v>正确</v>
      </c>
    </row>
    <row r="148" spans="1:9" ht="20.100000000000001" customHeight="1">
      <c r="A148" s="155" t="s">
        <v>1916</v>
      </c>
      <c r="B148" s="211">
        <f t="shared" si="13"/>
        <v>245</v>
      </c>
      <c r="C148" s="123">
        <v>245</v>
      </c>
      <c r="D148" s="123"/>
      <c r="E148" s="334"/>
      <c r="F148" s="123"/>
      <c r="G148" s="123"/>
      <c r="H148" s="123"/>
      <c r="I148" s="207" t="str">
        <f>IF(B148=VLOOKUP(A148,表二!A147:C1420,3,0),"正确","错误")</f>
        <v>正确</v>
      </c>
    </row>
    <row r="149" spans="1:9" ht="20.100000000000001" customHeight="1">
      <c r="A149" s="155" t="s">
        <v>146</v>
      </c>
      <c r="B149" s="211">
        <f t="shared" si="13"/>
        <v>1102</v>
      </c>
      <c r="C149" s="211">
        <f t="shared" ref="C149:H149" si="15">SUM(C150:C156)</f>
        <v>1062</v>
      </c>
      <c r="D149" s="211">
        <f t="shared" si="15"/>
        <v>40</v>
      </c>
      <c r="E149" s="211">
        <f t="shared" si="15"/>
        <v>0</v>
      </c>
      <c r="F149" s="211">
        <f t="shared" si="15"/>
        <v>0</v>
      </c>
      <c r="G149" s="211">
        <f t="shared" si="15"/>
        <v>0</v>
      </c>
      <c r="H149" s="211">
        <f t="shared" si="15"/>
        <v>0</v>
      </c>
      <c r="I149" s="207" t="str">
        <f>IF(B149=VLOOKUP(A149,表二!A148:C1421,3,0),"正确","错误")</f>
        <v>正确</v>
      </c>
    </row>
    <row r="150" spans="1:9" ht="20.100000000000001" customHeight="1">
      <c r="A150" s="155" t="s">
        <v>1155</v>
      </c>
      <c r="B150" s="211">
        <f t="shared" si="13"/>
        <v>882</v>
      </c>
      <c r="C150" s="123">
        <v>842</v>
      </c>
      <c r="D150" s="341">
        <v>40</v>
      </c>
      <c r="E150" s="346"/>
      <c r="F150" s="123"/>
      <c r="G150" s="123"/>
      <c r="H150" s="123"/>
      <c r="I150" s="207" t="str">
        <f>IF(B150=VLOOKUP(A150,表二!A149:C1422,3,0),"正确","错误")</f>
        <v>正确</v>
      </c>
    </row>
    <row r="151" spans="1:9" ht="20.100000000000001" customHeight="1">
      <c r="A151" s="155" t="s">
        <v>1175</v>
      </c>
      <c r="B151" s="211">
        <f t="shared" si="13"/>
        <v>0</v>
      </c>
      <c r="C151" s="123"/>
      <c r="D151" s="341"/>
      <c r="E151" s="346"/>
      <c r="F151" s="123"/>
      <c r="G151" s="123"/>
      <c r="H151" s="123"/>
      <c r="I151" s="207" t="str">
        <f>IF(B151=VLOOKUP(A151,表二!A150:C1423,3,0),"正确","错误")</f>
        <v>正确</v>
      </c>
    </row>
    <row r="152" spans="1:9" ht="20.100000000000001" customHeight="1">
      <c r="A152" s="155" t="s">
        <v>1182</v>
      </c>
      <c r="B152" s="211">
        <f t="shared" si="13"/>
        <v>0</v>
      </c>
      <c r="C152" s="123"/>
      <c r="D152" s="341"/>
      <c r="E152" s="346"/>
      <c r="F152" s="123"/>
      <c r="G152" s="123"/>
      <c r="H152" s="123"/>
      <c r="I152" s="207" t="str">
        <f>IF(B152=VLOOKUP(A152,表二!A151:C1424,3,0),"正确","错误")</f>
        <v>正确</v>
      </c>
    </row>
    <row r="153" spans="1:9" ht="20.100000000000001" customHeight="1">
      <c r="A153" s="155" t="s">
        <v>1189</v>
      </c>
      <c r="B153" s="211">
        <f t="shared" si="13"/>
        <v>0</v>
      </c>
      <c r="C153" s="123"/>
      <c r="D153" s="341"/>
      <c r="E153" s="346"/>
      <c r="F153" s="123"/>
      <c r="G153" s="123"/>
      <c r="H153" s="123"/>
      <c r="I153" s="207" t="str">
        <f>IF(B153=VLOOKUP(A153,表二!A152:C1425,3,0),"正确","错误")</f>
        <v>正确</v>
      </c>
    </row>
    <row r="154" spans="1:9" ht="20.100000000000001" customHeight="1">
      <c r="A154" s="155" t="s">
        <v>1194</v>
      </c>
      <c r="B154" s="211">
        <f t="shared" si="13"/>
        <v>0</v>
      </c>
      <c r="C154" s="123"/>
      <c r="D154" s="123"/>
      <c r="E154" s="123"/>
      <c r="F154" s="123"/>
      <c r="G154" s="123"/>
      <c r="H154" s="123"/>
      <c r="I154" s="207" t="str">
        <f>IF(B154=VLOOKUP(A154,表二!A153:C1426,3,0),"正确","错误")</f>
        <v>正确</v>
      </c>
    </row>
    <row r="155" spans="1:9" ht="20.100000000000001" customHeight="1">
      <c r="A155" s="155" t="s">
        <v>1197</v>
      </c>
      <c r="B155" s="211">
        <f t="shared" si="13"/>
        <v>0</v>
      </c>
      <c r="C155" s="123"/>
      <c r="D155" s="123"/>
      <c r="E155" s="123"/>
      <c r="F155" s="123"/>
      <c r="G155" s="123"/>
      <c r="H155" s="123"/>
      <c r="I155" s="207" t="str">
        <f>IF(B155=VLOOKUP(A155,表二!A154:C1427,3,0),"正确","错误")</f>
        <v>正确</v>
      </c>
    </row>
    <row r="156" spans="1:9" ht="20.100000000000001" customHeight="1">
      <c r="A156" s="155" t="s">
        <v>147</v>
      </c>
      <c r="B156" s="211">
        <f t="shared" si="13"/>
        <v>220</v>
      </c>
      <c r="C156" s="123">
        <v>220</v>
      </c>
      <c r="D156" s="123">
        <v>0</v>
      </c>
      <c r="E156" s="123"/>
      <c r="F156" s="123"/>
      <c r="G156" s="123"/>
      <c r="H156" s="123"/>
      <c r="I156" s="207" t="str">
        <f>IF(B156=VLOOKUP(A156,表二!A155:C1428,3,0),"正确","错误")</f>
        <v>正确</v>
      </c>
    </row>
    <row r="157" spans="1:9" ht="20.100000000000001" customHeight="1">
      <c r="A157" s="155" t="s">
        <v>1776</v>
      </c>
      <c r="B157" s="211">
        <f t="shared" si="13"/>
        <v>6457</v>
      </c>
      <c r="C157" s="211">
        <f t="shared" ref="C157:H157" si="16">SUM(C158:C164)</f>
        <v>5512</v>
      </c>
      <c r="D157" s="211">
        <f t="shared" si="16"/>
        <v>0</v>
      </c>
      <c r="E157" s="211">
        <f t="shared" si="16"/>
        <v>945</v>
      </c>
      <c r="F157" s="211">
        <f t="shared" si="16"/>
        <v>0</v>
      </c>
      <c r="G157" s="211">
        <f t="shared" si="16"/>
        <v>0</v>
      </c>
      <c r="H157" s="211">
        <f t="shared" si="16"/>
        <v>0</v>
      </c>
      <c r="I157" s="207" t="str">
        <f>IF(B157=VLOOKUP(A157,表二!A156:C1429,3,0),"正确","错误")</f>
        <v>正确</v>
      </c>
    </row>
    <row r="158" spans="1:9" ht="20.100000000000001" customHeight="1">
      <c r="A158" s="155" t="s">
        <v>1204</v>
      </c>
      <c r="B158" s="211">
        <f t="shared" si="13"/>
        <v>0</v>
      </c>
      <c r="C158" s="123"/>
      <c r="D158" s="123"/>
      <c r="E158" s="123"/>
      <c r="F158" s="123"/>
      <c r="G158" s="123"/>
      <c r="H158" s="123"/>
      <c r="I158" s="207" t="str">
        <f>IF(B158=VLOOKUP(A158,表二!A157:C1430,3,0),"正确","错误")</f>
        <v>正确</v>
      </c>
    </row>
    <row r="159" spans="1:9" ht="20.100000000000001" customHeight="1">
      <c r="A159" s="155" t="s">
        <v>1211</v>
      </c>
      <c r="B159" s="211">
        <f t="shared" si="13"/>
        <v>0</v>
      </c>
      <c r="C159" s="123"/>
      <c r="D159" s="123"/>
      <c r="E159" s="123"/>
      <c r="F159" s="123"/>
      <c r="G159" s="123"/>
      <c r="H159" s="123"/>
      <c r="I159" s="207" t="str">
        <f>IF(B159=VLOOKUP(A159,表二!A158:C1431,3,0),"正确","错误")</f>
        <v>正确</v>
      </c>
    </row>
    <row r="160" spans="1:9" ht="20.100000000000001" customHeight="1">
      <c r="A160" s="155" t="s">
        <v>1224</v>
      </c>
      <c r="B160" s="211">
        <f t="shared" si="13"/>
        <v>0</v>
      </c>
      <c r="C160" s="123"/>
      <c r="D160" s="123"/>
      <c r="E160" s="123"/>
      <c r="F160" s="123"/>
      <c r="G160" s="123"/>
      <c r="H160" s="123"/>
      <c r="I160" s="207" t="str">
        <f>IF(B160=VLOOKUP(A160,表二!A159:C1432,3,0),"正确","错误")</f>
        <v>正确</v>
      </c>
    </row>
    <row r="161" spans="1:9" ht="20.100000000000001" customHeight="1">
      <c r="A161" s="155" t="s">
        <v>1226</v>
      </c>
      <c r="B161" s="211">
        <f t="shared" si="13"/>
        <v>5401</v>
      </c>
      <c r="C161" s="123">
        <v>4751</v>
      </c>
      <c r="D161" s="123"/>
      <c r="E161" s="123">
        <v>650</v>
      </c>
      <c r="F161" s="123"/>
      <c r="G161" s="123"/>
      <c r="H161" s="123"/>
      <c r="I161" s="207" t="str">
        <f>IF(B161=VLOOKUP(A161,表二!A160:C1433,3,0),"正确","错误")</f>
        <v>正确</v>
      </c>
    </row>
    <row r="162" spans="1:9" ht="20.100000000000001" customHeight="1">
      <c r="A162" s="155" t="s">
        <v>1236</v>
      </c>
      <c r="B162" s="211">
        <f t="shared" si="13"/>
        <v>0</v>
      </c>
      <c r="C162" s="123"/>
      <c r="D162" s="123"/>
      <c r="E162" s="123"/>
      <c r="F162" s="123"/>
      <c r="G162" s="123"/>
      <c r="H162" s="123"/>
      <c r="I162" s="207" t="str">
        <f>IF(B162=VLOOKUP(A162,表二!A161:C1434,3,0),"正确","错误")</f>
        <v>正确</v>
      </c>
    </row>
    <row r="163" spans="1:9" ht="20.100000000000001" customHeight="1">
      <c r="A163" s="155" t="s">
        <v>1239</v>
      </c>
      <c r="B163" s="211">
        <f t="shared" si="13"/>
        <v>1056</v>
      </c>
      <c r="C163" s="123">
        <v>761</v>
      </c>
      <c r="D163" s="123"/>
      <c r="E163" s="123">
        <v>295</v>
      </c>
      <c r="F163" s="123"/>
      <c r="G163" s="123"/>
      <c r="H163" s="123"/>
      <c r="I163" s="207" t="str">
        <f>IF(B163=VLOOKUP(A163,表二!A162:C1435,3,0),"正确","错误")</f>
        <v>正确</v>
      </c>
    </row>
    <row r="164" spans="1:9" ht="20.100000000000001" customHeight="1">
      <c r="A164" s="155" t="s">
        <v>1917</v>
      </c>
      <c r="B164" s="211">
        <f t="shared" si="13"/>
        <v>0</v>
      </c>
      <c r="C164" s="123"/>
      <c r="D164" s="123"/>
      <c r="E164" s="123"/>
      <c r="F164" s="123"/>
      <c r="G164" s="123"/>
      <c r="H164" s="123"/>
      <c r="I164" s="207" t="str">
        <f>IF(B164=VLOOKUP(A164,表二!A163:C1436,3,0),"正确","错误")</f>
        <v>正确</v>
      </c>
    </row>
    <row r="165" spans="1:9" ht="20.100000000000001" customHeight="1">
      <c r="A165" s="155" t="s">
        <v>149</v>
      </c>
      <c r="B165" s="211">
        <f t="shared" si="13"/>
        <v>635</v>
      </c>
      <c r="C165" s="211">
        <f t="shared" ref="C165:H165" si="17">SUM(C166:C168)</f>
        <v>105</v>
      </c>
      <c r="D165" s="211">
        <f t="shared" si="17"/>
        <v>30</v>
      </c>
      <c r="E165" s="211">
        <f t="shared" si="17"/>
        <v>500</v>
      </c>
      <c r="F165" s="211">
        <f t="shared" si="17"/>
        <v>0</v>
      </c>
      <c r="G165" s="211">
        <f t="shared" si="17"/>
        <v>0</v>
      </c>
      <c r="H165" s="211">
        <f t="shared" si="17"/>
        <v>0</v>
      </c>
      <c r="I165" s="207" t="str">
        <f>IF(B165=VLOOKUP(A165,表二!A164:C1437,3,0),"正确","错误")</f>
        <v>正确</v>
      </c>
    </row>
    <row r="166" spans="1:9" ht="20.100000000000001" customHeight="1">
      <c r="A166" s="155" t="s">
        <v>1247</v>
      </c>
      <c r="B166" s="211">
        <f t="shared" si="13"/>
        <v>635</v>
      </c>
      <c r="C166" s="123">
        <v>105</v>
      </c>
      <c r="D166" s="123">
        <v>30</v>
      </c>
      <c r="E166" s="345">
        <v>500</v>
      </c>
      <c r="F166" s="123"/>
      <c r="G166" s="123"/>
      <c r="H166" s="123"/>
      <c r="I166" s="207" t="str">
        <f>IF(B166=VLOOKUP(A166,表二!A165:C1438,3,0),"正确","错误")</f>
        <v>正确</v>
      </c>
    </row>
    <row r="167" spans="1:9" ht="20.100000000000001" customHeight="1">
      <c r="A167" s="155" t="s">
        <v>1253</v>
      </c>
      <c r="B167" s="211">
        <f t="shared" si="13"/>
        <v>0</v>
      </c>
      <c r="C167" s="123"/>
      <c r="D167" s="123"/>
      <c r="E167" s="345"/>
      <c r="F167" s="123"/>
      <c r="G167" s="123"/>
      <c r="H167" s="123"/>
      <c r="I167" s="207" t="str">
        <f>IF(B167=VLOOKUP(A167,表二!A166:C1439,3,0),"正确","错误")</f>
        <v>正确</v>
      </c>
    </row>
    <row r="168" spans="1:9" ht="20.100000000000001" customHeight="1">
      <c r="A168" s="155" t="s">
        <v>1256</v>
      </c>
      <c r="B168" s="211">
        <f t="shared" si="13"/>
        <v>0</v>
      </c>
      <c r="C168" s="123"/>
      <c r="D168" s="123"/>
      <c r="E168" s="345"/>
      <c r="F168" s="123"/>
      <c r="G168" s="123"/>
      <c r="H168" s="123"/>
      <c r="I168" s="207" t="str">
        <f>IF(B168=VLOOKUP(A168,表二!A167:C1440,3,0),"正确","错误")</f>
        <v>正确</v>
      </c>
    </row>
    <row r="169" spans="1:9" ht="20.100000000000001" customHeight="1">
      <c r="A169" s="155"/>
      <c r="B169" s="211"/>
      <c r="C169" s="123"/>
      <c r="D169" s="123"/>
      <c r="E169" s="123"/>
      <c r="F169" s="123"/>
      <c r="G169" s="123"/>
      <c r="H169" s="123"/>
      <c r="I169" s="207" t="e">
        <f>IF(B169=VLOOKUP(A169,表二!A168:C1441,3,0),"正确","错误")</f>
        <v>#N/A</v>
      </c>
    </row>
    <row r="170" spans="1:9" ht="20.100000000000001" customHeight="1">
      <c r="A170" s="155" t="s">
        <v>150</v>
      </c>
      <c r="B170" s="211">
        <f t="shared" si="13"/>
        <v>5</v>
      </c>
      <c r="C170" s="211">
        <f t="shared" ref="C170:H170" si="18">SUM(C171:C173)</f>
        <v>5</v>
      </c>
      <c r="D170" s="211">
        <f t="shared" si="18"/>
        <v>0</v>
      </c>
      <c r="E170" s="211">
        <f t="shared" si="18"/>
        <v>0</v>
      </c>
      <c r="F170" s="211">
        <f t="shared" si="18"/>
        <v>0</v>
      </c>
      <c r="G170" s="211">
        <f t="shared" si="18"/>
        <v>0</v>
      </c>
      <c r="H170" s="211">
        <f t="shared" si="18"/>
        <v>0</v>
      </c>
      <c r="I170" s="207" t="str">
        <f>IF(B170=VLOOKUP(A170,表二!A169:C1442,3,0),"正确","错误")</f>
        <v>正确</v>
      </c>
    </row>
    <row r="171" spans="1:9" ht="20.100000000000001" customHeight="1">
      <c r="A171" s="155" t="s">
        <v>1258</v>
      </c>
      <c r="B171" s="211">
        <f t="shared" si="13"/>
        <v>0</v>
      </c>
      <c r="C171" s="123"/>
      <c r="D171" s="123"/>
      <c r="E171" s="123"/>
      <c r="F171" s="123"/>
      <c r="G171" s="123"/>
      <c r="H171" s="123"/>
      <c r="I171" s="207" t="str">
        <f>IF(B171=VLOOKUP(A171,表二!A170:C1443,3,0),"正确","错误")</f>
        <v>正确</v>
      </c>
    </row>
    <row r="172" spans="1:9" ht="20.100000000000001" customHeight="1">
      <c r="A172" s="155" t="s">
        <v>1261</v>
      </c>
      <c r="B172" s="211">
        <f t="shared" si="13"/>
        <v>0</v>
      </c>
      <c r="C172" s="123"/>
      <c r="D172" s="123"/>
      <c r="E172" s="123"/>
      <c r="F172" s="123"/>
      <c r="G172" s="123"/>
      <c r="H172" s="123"/>
      <c r="I172" s="207" t="str">
        <f>IF(B172=VLOOKUP(A172,表二!A171:C1444,3,0),"正确","错误")</f>
        <v>正确</v>
      </c>
    </row>
    <row r="173" spans="1:9" ht="20.100000000000001" customHeight="1">
      <c r="A173" s="155" t="s">
        <v>1265</v>
      </c>
      <c r="B173" s="211">
        <f t="shared" si="13"/>
        <v>5</v>
      </c>
      <c r="C173" s="123">
        <v>5</v>
      </c>
      <c r="D173" s="123"/>
      <c r="E173" s="123"/>
      <c r="F173" s="123"/>
      <c r="G173" s="123"/>
      <c r="H173" s="123"/>
      <c r="I173" s="207" t="str">
        <f>IF(B173=VLOOKUP(A173,表二!A172:C1445,3,0),"正确","错误")</f>
        <v>正确</v>
      </c>
    </row>
    <row r="174" spans="1:9" ht="20.100000000000001" customHeight="1">
      <c r="A174" s="155" t="s">
        <v>151</v>
      </c>
      <c r="B174" s="211">
        <f t="shared" si="13"/>
        <v>0</v>
      </c>
      <c r="C174" s="211">
        <f t="shared" ref="C174:H174" si="19">SUM(C175:C183)</f>
        <v>0</v>
      </c>
      <c r="D174" s="211">
        <f t="shared" si="19"/>
        <v>0</v>
      </c>
      <c r="E174" s="211">
        <f t="shared" si="19"/>
        <v>0</v>
      </c>
      <c r="F174" s="211">
        <f t="shared" si="19"/>
        <v>0</v>
      </c>
      <c r="G174" s="211">
        <f t="shared" si="19"/>
        <v>0</v>
      </c>
      <c r="H174" s="211">
        <f t="shared" si="19"/>
        <v>0</v>
      </c>
      <c r="I174" s="207" t="str">
        <f>IF(B174=VLOOKUP(A174,表二!A173:C1446,3,0),"正确","错误")</f>
        <v>正确</v>
      </c>
    </row>
    <row r="175" spans="1:9" ht="20.100000000000001" customHeight="1">
      <c r="A175" s="155" t="s">
        <v>152</v>
      </c>
      <c r="B175" s="211">
        <f t="shared" si="13"/>
        <v>0</v>
      </c>
      <c r="C175" s="123"/>
      <c r="D175" s="123"/>
      <c r="E175" s="123"/>
      <c r="F175" s="123"/>
      <c r="G175" s="123"/>
      <c r="H175" s="123"/>
      <c r="I175" s="207" t="str">
        <f>IF(B175=VLOOKUP(A175,表二!A174:C1447,3,0),"正确","错误")</f>
        <v>正确</v>
      </c>
    </row>
    <row r="176" spans="1:9" ht="20.100000000000001" customHeight="1">
      <c r="A176" s="155" t="s">
        <v>153</v>
      </c>
      <c r="B176" s="211">
        <f t="shared" si="13"/>
        <v>0</v>
      </c>
      <c r="C176" s="123"/>
      <c r="D176" s="123"/>
      <c r="E176" s="123"/>
      <c r="F176" s="123"/>
      <c r="G176" s="123"/>
      <c r="H176" s="123"/>
      <c r="I176" s="207" t="str">
        <f>IF(B176=VLOOKUP(A176,表二!A175:C1448,3,0),"正确","错误")</f>
        <v>正确</v>
      </c>
    </row>
    <row r="177" spans="1:9" ht="20.100000000000001" customHeight="1">
      <c r="A177" s="155" t="s">
        <v>1266</v>
      </c>
      <c r="B177" s="211">
        <f t="shared" si="13"/>
        <v>0</v>
      </c>
      <c r="C177" s="123"/>
      <c r="D177" s="123"/>
      <c r="E177" s="123"/>
      <c r="F177" s="123"/>
      <c r="G177" s="123"/>
      <c r="H177" s="123"/>
      <c r="I177" s="207" t="str">
        <f>IF(B177=VLOOKUP(A177,表二!A176:C1449,3,0),"正确","错误")</f>
        <v>正确</v>
      </c>
    </row>
    <row r="178" spans="1:9" ht="20.100000000000001" customHeight="1">
      <c r="A178" s="155" t="s">
        <v>1267</v>
      </c>
      <c r="B178" s="211">
        <f t="shared" si="13"/>
        <v>0</v>
      </c>
      <c r="C178" s="123"/>
      <c r="D178" s="123"/>
      <c r="E178" s="123"/>
      <c r="F178" s="123"/>
      <c r="G178" s="123"/>
      <c r="H178" s="123"/>
      <c r="I178" s="207" t="str">
        <f>IF(B178=VLOOKUP(A178,表二!A177:C1450,3,0),"正确","错误")</f>
        <v>正确</v>
      </c>
    </row>
    <row r="179" spans="1:9" ht="20.100000000000001" customHeight="1">
      <c r="A179" s="155" t="s">
        <v>154</v>
      </c>
      <c r="B179" s="211">
        <f t="shared" si="13"/>
        <v>0</v>
      </c>
      <c r="C179" s="123"/>
      <c r="D179" s="123"/>
      <c r="E179" s="123"/>
      <c r="F179" s="123"/>
      <c r="G179" s="123"/>
      <c r="H179" s="123"/>
      <c r="I179" s="207" t="str">
        <f>IF(B179=VLOOKUP(A179,表二!A178:C1451,3,0),"正确","错误")</f>
        <v>正确</v>
      </c>
    </row>
    <row r="180" spans="1:9" ht="20.100000000000001" customHeight="1">
      <c r="A180" s="155" t="s">
        <v>1268</v>
      </c>
      <c r="B180" s="211">
        <f t="shared" si="13"/>
        <v>0</v>
      </c>
      <c r="C180" s="123"/>
      <c r="D180" s="123"/>
      <c r="E180" s="123"/>
      <c r="F180" s="123"/>
      <c r="G180" s="123"/>
      <c r="H180" s="123"/>
      <c r="I180" s="207" t="str">
        <f>IF(B180=VLOOKUP(A180,表二!A179:C1452,3,0),"正确","错误")</f>
        <v>正确</v>
      </c>
    </row>
    <row r="181" spans="1:9" ht="20.100000000000001" customHeight="1">
      <c r="A181" s="155" t="s">
        <v>155</v>
      </c>
      <c r="B181" s="211">
        <f t="shared" si="13"/>
        <v>0</v>
      </c>
      <c r="C181" s="123"/>
      <c r="D181" s="123"/>
      <c r="E181" s="123"/>
      <c r="F181" s="123"/>
      <c r="G181" s="123"/>
      <c r="H181" s="123"/>
      <c r="I181" s="207" t="str">
        <f>IF(B181=VLOOKUP(A181,表二!A180:C1453,3,0),"正确","错误")</f>
        <v>正确</v>
      </c>
    </row>
    <row r="182" spans="1:9" ht="20.100000000000001" customHeight="1">
      <c r="A182" s="155" t="s">
        <v>156</v>
      </c>
      <c r="B182" s="211">
        <f t="shared" si="13"/>
        <v>0</v>
      </c>
      <c r="C182" s="123"/>
      <c r="D182" s="123"/>
      <c r="E182" s="123"/>
      <c r="F182" s="123"/>
      <c r="G182" s="123"/>
      <c r="H182" s="123"/>
      <c r="I182" s="207" t="str">
        <f>IF(B182=VLOOKUP(A182,表二!A181:C1454,3,0),"正确","错误")</f>
        <v>正确</v>
      </c>
    </row>
    <row r="183" spans="1:9" ht="20.100000000000001" customHeight="1">
      <c r="A183" s="155" t="s">
        <v>157</v>
      </c>
      <c r="B183" s="211">
        <f t="shared" si="13"/>
        <v>0</v>
      </c>
      <c r="C183" s="123"/>
      <c r="D183" s="123"/>
      <c r="E183" s="123"/>
      <c r="F183" s="123"/>
      <c r="G183" s="123"/>
      <c r="H183" s="123"/>
      <c r="I183" s="207" t="str">
        <f>IF(B183=VLOOKUP(A183,表二!A182:C1455,3,0),"正确","错误")</f>
        <v>正确</v>
      </c>
    </row>
    <row r="184" spans="1:9" ht="20.100000000000001" customHeight="1">
      <c r="A184" s="155" t="s">
        <v>1918</v>
      </c>
      <c r="B184" s="211">
        <f t="shared" si="13"/>
        <v>1469</v>
      </c>
      <c r="C184" s="211">
        <f t="shared" ref="C184:H184" si="20">SUM(C185:C187)</f>
        <v>1159</v>
      </c>
      <c r="D184" s="211">
        <f t="shared" si="20"/>
        <v>10</v>
      </c>
      <c r="E184" s="211">
        <f t="shared" si="20"/>
        <v>300</v>
      </c>
      <c r="F184" s="211">
        <f t="shared" si="20"/>
        <v>0</v>
      </c>
      <c r="G184" s="211">
        <f t="shared" si="20"/>
        <v>0</v>
      </c>
      <c r="H184" s="211">
        <f t="shared" si="20"/>
        <v>0</v>
      </c>
      <c r="I184" s="207" t="str">
        <f>IF(B184=VLOOKUP(A184,表二!A183:C1456,3,0),"正确","错误")</f>
        <v>正确</v>
      </c>
    </row>
    <row r="185" spans="1:9" ht="20.100000000000001" customHeight="1">
      <c r="A185" s="155" t="s">
        <v>1919</v>
      </c>
      <c r="B185" s="211">
        <f t="shared" si="13"/>
        <v>1415</v>
      </c>
      <c r="C185" s="123">
        <v>1105</v>
      </c>
      <c r="D185" s="123">
        <v>10</v>
      </c>
      <c r="E185" s="344">
        <v>300</v>
      </c>
      <c r="F185" s="123"/>
      <c r="G185" s="123"/>
      <c r="H185" s="123"/>
      <c r="I185" s="207" t="str">
        <f>IF(B185=VLOOKUP(A185,表二!A184:C1457,3,0),"正确","错误")</f>
        <v>正确</v>
      </c>
    </row>
    <row r="186" spans="1:9" ht="20.100000000000001" customHeight="1">
      <c r="A186" s="155" t="s">
        <v>1273</v>
      </c>
      <c r="B186" s="211">
        <f t="shared" si="13"/>
        <v>54</v>
      </c>
      <c r="C186" s="123">
        <v>54</v>
      </c>
      <c r="D186" s="123"/>
      <c r="E186" s="123"/>
      <c r="F186" s="123"/>
      <c r="G186" s="123"/>
      <c r="H186" s="123"/>
      <c r="I186" s="207" t="str">
        <f>IF(B186=VLOOKUP(A186,表二!A185:C1458,3,0),"正确","错误")</f>
        <v>正确</v>
      </c>
    </row>
    <row r="187" spans="1:9" ht="20.100000000000001" customHeight="1">
      <c r="A187" s="155" t="s">
        <v>1920</v>
      </c>
      <c r="B187" s="211">
        <f t="shared" si="13"/>
        <v>0</v>
      </c>
      <c r="C187" s="123"/>
      <c r="D187" s="123"/>
      <c r="E187" s="123"/>
      <c r="F187" s="123"/>
      <c r="G187" s="123"/>
      <c r="H187" s="123"/>
      <c r="I187" s="207" t="str">
        <f>IF(B187=VLOOKUP(A187,表二!A186:C1459,3,0),"正确","错误")</f>
        <v>正确</v>
      </c>
    </row>
    <row r="188" spans="1:9" ht="20.100000000000001" customHeight="1">
      <c r="A188" s="155" t="s">
        <v>158</v>
      </c>
      <c r="B188" s="211">
        <f t="shared" si="13"/>
        <v>9168</v>
      </c>
      <c r="C188" s="211">
        <f t="shared" ref="C188:H188" si="21">SUM(C189:C191)</f>
        <v>3640</v>
      </c>
      <c r="D188" s="211">
        <f t="shared" si="21"/>
        <v>40</v>
      </c>
      <c r="E188" s="211">
        <f t="shared" si="21"/>
        <v>5488</v>
      </c>
      <c r="F188" s="211">
        <f t="shared" si="21"/>
        <v>0</v>
      </c>
      <c r="G188" s="211">
        <f t="shared" si="21"/>
        <v>0</v>
      </c>
      <c r="H188" s="211">
        <f t="shared" si="21"/>
        <v>0</v>
      </c>
      <c r="I188" s="207" t="str">
        <f>IF(B188=VLOOKUP(A188,表二!A187:C1460,3,0),"正确","错误")</f>
        <v>正确</v>
      </c>
    </row>
    <row r="189" spans="1:9" ht="20.100000000000001" customHeight="1">
      <c r="A189" s="155" t="s">
        <v>1285</v>
      </c>
      <c r="B189" s="211">
        <f t="shared" si="13"/>
        <v>5528</v>
      </c>
      <c r="C189" s="123"/>
      <c r="D189" s="123">
        <v>40</v>
      </c>
      <c r="E189" s="343">
        <f>1481+4002+5</f>
        <v>5488</v>
      </c>
      <c r="F189" s="123"/>
      <c r="G189" s="123"/>
      <c r="H189" s="123"/>
      <c r="I189" s="207" t="str">
        <f>IF(B189=VLOOKUP(A189,表二!A188:C1461,3,0),"正确","错误")</f>
        <v>正确</v>
      </c>
    </row>
    <row r="190" spans="1:9" ht="20.100000000000001" customHeight="1">
      <c r="A190" s="155" t="s">
        <v>1294</v>
      </c>
      <c r="B190" s="211">
        <f t="shared" si="13"/>
        <v>3640</v>
      </c>
      <c r="C190" s="123">
        <v>3640</v>
      </c>
      <c r="D190" s="123"/>
      <c r="E190" s="123"/>
      <c r="F190" s="123"/>
      <c r="G190" s="123"/>
      <c r="H190" s="123"/>
      <c r="I190" s="207" t="str">
        <f>IF(B190=VLOOKUP(A190,表二!A189:C1462,3,0),"正确","错误")</f>
        <v>正确</v>
      </c>
    </row>
    <row r="191" spans="1:9" ht="20.100000000000001" customHeight="1">
      <c r="A191" s="155" t="s">
        <v>1298</v>
      </c>
      <c r="B191" s="211">
        <f t="shared" si="13"/>
        <v>0</v>
      </c>
      <c r="C191" s="123"/>
      <c r="D191" s="123"/>
      <c r="E191" s="123"/>
      <c r="F191" s="123"/>
      <c r="G191" s="123"/>
      <c r="H191" s="123"/>
      <c r="I191" s="207" t="str">
        <f>IF(B191=VLOOKUP(A191,表二!A190:C1463,3,0),"正确","错误")</f>
        <v>正确</v>
      </c>
    </row>
    <row r="192" spans="1:9" ht="20.100000000000001" customHeight="1">
      <c r="A192" s="155" t="s">
        <v>159</v>
      </c>
      <c r="B192" s="211">
        <f t="shared" si="13"/>
        <v>252</v>
      </c>
      <c r="C192" s="211">
        <f t="shared" ref="C192:H192" si="22">SUM(C193:C197)</f>
        <v>247</v>
      </c>
      <c r="D192" s="211">
        <f t="shared" si="22"/>
        <v>5</v>
      </c>
      <c r="E192" s="211">
        <f t="shared" si="22"/>
        <v>0</v>
      </c>
      <c r="F192" s="211">
        <f t="shared" si="22"/>
        <v>0</v>
      </c>
      <c r="G192" s="211">
        <f t="shared" si="22"/>
        <v>0</v>
      </c>
      <c r="H192" s="211">
        <f t="shared" si="22"/>
        <v>0</v>
      </c>
      <c r="I192" s="207" t="str">
        <f>IF(B192=VLOOKUP(A192,表二!A191:C1464,3,0),"正确","错误")</f>
        <v>正确</v>
      </c>
    </row>
    <row r="193" spans="1:9" ht="20.100000000000001" customHeight="1">
      <c r="A193" s="155" t="s">
        <v>1302</v>
      </c>
      <c r="B193" s="211">
        <f t="shared" si="13"/>
        <v>158</v>
      </c>
      <c r="C193" s="123">
        <v>153</v>
      </c>
      <c r="D193" s="123">
        <v>5</v>
      </c>
      <c r="E193" s="123"/>
      <c r="F193" s="123"/>
      <c r="G193" s="123"/>
      <c r="H193" s="123"/>
      <c r="I193" s="207" t="str">
        <f>IF(B193=VLOOKUP(A193,表二!A192:C1465,3,0),"正确","错误")</f>
        <v>正确</v>
      </c>
    </row>
    <row r="194" spans="1:9" ht="20.100000000000001" customHeight="1">
      <c r="A194" s="155" t="s">
        <v>1313</v>
      </c>
      <c r="B194" s="211">
        <f t="shared" si="13"/>
        <v>0</v>
      </c>
      <c r="C194" s="123"/>
      <c r="D194" s="123"/>
      <c r="E194" s="123"/>
      <c r="F194" s="123"/>
      <c r="G194" s="123"/>
      <c r="H194" s="123"/>
      <c r="I194" s="207" t="str">
        <f>IF(B194=VLOOKUP(A194,表二!A193:C1466,3,0),"正确","错误")</f>
        <v>正确</v>
      </c>
    </row>
    <row r="195" spans="1:9" ht="20.100000000000001" customHeight="1">
      <c r="A195" s="155" t="s">
        <v>1323</v>
      </c>
      <c r="B195" s="211">
        <f t="shared" ref="B195:B213" si="23">SUM(C195:H195)</f>
        <v>0</v>
      </c>
      <c r="C195" s="123"/>
      <c r="D195" s="123"/>
      <c r="E195" s="123"/>
      <c r="F195" s="123"/>
      <c r="G195" s="123"/>
      <c r="H195" s="123"/>
      <c r="I195" s="207" t="str">
        <f>IF(B195=VLOOKUP(A195,表二!A194:C1467,3,0),"正确","错误")</f>
        <v>正确</v>
      </c>
    </row>
    <row r="196" spans="1:9" ht="20.100000000000001" customHeight="1">
      <c r="A196" s="155" t="s">
        <v>1326</v>
      </c>
      <c r="B196" s="211">
        <f t="shared" si="23"/>
        <v>94</v>
      </c>
      <c r="C196" s="123">
        <v>94</v>
      </c>
      <c r="D196" s="123"/>
      <c r="E196" s="123"/>
      <c r="F196" s="123"/>
      <c r="G196" s="123"/>
      <c r="H196" s="123"/>
      <c r="I196" s="207" t="str">
        <f>IF(B196=VLOOKUP(A196,表二!A195:C1468,3,0),"正确","错误")</f>
        <v>正确</v>
      </c>
    </row>
    <row r="197" spans="1:9" ht="20.100000000000001" customHeight="1">
      <c r="A197" s="155" t="s">
        <v>1331</v>
      </c>
      <c r="B197" s="211">
        <f t="shared" si="23"/>
        <v>0</v>
      </c>
      <c r="C197" s="123"/>
      <c r="D197" s="123"/>
      <c r="E197" s="123"/>
      <c r="F197" s="123"/>
      <c r="G197" s="123"/>
      <c r="H197" s="123"/>
      <c r="I197" s="207" t="str">
        <f>IF(B197=VLOOKUP(A197,表二!A196:C1469,3,0),"正确","错误")</f>
        <v>正确</v>
      </c>
    </row>
    <row r="198" spans="1:9" ht="20.100000000000001" customHeight="1">
      <c r="A198" s="155" t="s">
        <v>1921</v>
      </c>
      <c r="B198" s="211">
        <f t="shared" si="23"/>
        <v>1265</v>
      </c>
      <c r="C198" s="211">
        <f t="shared" ref="C198:H198" si="24">SUM(C199:C206)</f>
        <v>914</v>
      </c>
      <c r="D198" s="211">
        <f t="shared" si="24"/>
        <v>5</v>
      </c>
      <c r="E198" s="211">
        <f t="shared" si="24"/>
        <v>346</v>
      </c>
      <c r="F198" s="211">
        <f t="shared" si="24"/>
        <v>0</v>
      </c>
      <c r="G198" s="211">
        <f t="shared" si="24"/>
        <v>0</v>
      </c>
      <c r="H198" s="211">
        <f t="shared" si="24"/>
        <v>0</v>
      </c>
      <c r="I198" s="207" t="str">
        <f>IF(B198=VLOOKUP(A198,表二!A197:C1470,3,0),"正确","错误")</f>
        <v>正确</v>
      </c>
    </row>
    <row r="199" spans="1:9" ht="20.100000000000001" customHeight="1">
      <c r="A199" s="155" t="s">
        <v>1922</v>
      </c>
      <c r="B199" s="211">
        <f t="shared" si="23"/>
        <v>415</v>
      </c>
      <c r="C199" s="123">
        <v>410</v>
      </c>
      <c r="D199" s="123">
        <v>5</v>
      </c>
      <c r="E199" s="123"/>
      <c r="F199" s="123"/>
      <c r="G199" s="123"/>
      <c r="H199" s="123"/>
      <c r="I199" s="207" t="e">
        <f>IF(B199=VLOOKUP(A199,表二!A198:C1471,3,0),"正确","错误")</f>
        <v>#N/A</v>
      </c>
    </row>
    <row r="200" spans="1:9" ht="20.100000000000001" customHeight="1">
      <c r="A200" s="155" t="s">
        <v>1923</v>
      </c>
      <c r="B200" s="211">
        <f t="shared" si="23"/>
        <v>461</v>
      </c>
      <c r="C200" s="123">
        <v>461</v>
      </c>
      <c r="D200" s="123"/>
      <c r="E200" s="123"/>
      <c r="F200" s="123"/>
      <c r="G200" s="123"/>
      <c r="H200" s="123"/>
      <c r="I200" s="207" t="e">
        <f>IF(B200=VLOOKUP(A200,表二!A199:C1472,3,0),"正确","错误")</f>
        <v>#N/A</v>
      </c>
    </row>
    <row r="201" spans="1:9" ht="20.100000000000001" customHeight="1">
      <c r="A201" s="155" t="s">
        <v>1924</v>
      </c>
      <c r="B201" s="211">
        <f t="shared" si="23"/>
        <v>8</v>
      </c>
      <c r="C201" s="123">
        <v>8</v>
      </c>
      <c r="D201" s="123"/>
      <c r="E201" s="123"/>
      <c r="F201" s="123"/>
      <c r="G201" s="123"/>
      <c r="H201" s="123"/>
      <c r="I201" s="207" t="e">
        <f>IF(B201=VLOOKUP(A201,表二!A200:C1473,3,0),"正确","错误")</f>
        <v>#N/A</v>
      </c>
    </row>
    <row r="202" spans="1:9" ht="20.100000000000001" customHeight="1">
      <c r="A202" s="155" t="s">
        <v>1925</v>
      </c>
      <c r="B202" s="211">
        <f t="shared" si="23"/>
        <v>0</v>
      </c>
      <c r="C202" s="123"/>
      <c r="D202" s="123"/>
      <c r="E202" s="123"/>
      <c r="F202" s="123"/>
      <c r="G202" s="123"/>
      <c r="H202" s="123"/>
      <c r="I202" s="207" t="e">
        <f>IF(B202=VLOOKUP(A202,表二!A201:C1474,3,0),"正确","错误")</f>
        <v>#N/A</v>
      </c>
    </row>
    <row r="203" spans="1:9" ht="20.100000000000001" customHeight="1">
      <c r="A203" s="155" t="s">
        <v>1926</v>
      </c>
      <c r="B203" s="211">
        <f t="shared" si="23"/>
        <v>35</v>
      </c>
      <c r="C203" s="123">
        <v>35</v>
      </c>
      <c r="D203" s="123"/>
      <c r="E203" s="123"/>
      <c r="F203" s="123"/>
      <c r="G203" s="123"/>
      <c r="H203" s="123"/>
      <c r="I203" s="207" t="e">
        <f>IF(B203=VLOOKUP(A203,表二!A202:C1475,3,0),"正确","错误")</f>
        <v>#N/A</v>
      </c>
    </row>
    <row r="204" spans="1:9" ht="20.100000000000001" customHeight="1">
      <c r="A204" s="155" t="s">
        <v>1927</v>
      </c>
      <c r="B204" s="211">
        <f t="shared" si="23"/>
        <v>0</v>
      </c>
      <c r="C204" s="123"/>
      <c r="D204" s="123"/>
      <c r="E204" s="123"/>
      <c r="F204" s="123"/>
      <c r="G204" s="123"/>
      <c r="H204" s="123"/>
      <c r="I204" s="207" t="e">
        <f>IF(B204=VLOOKUP(A204,表二!A203:C1476,3,0),"正确","错误")</f>
        <v>#N/A</v>
      </c>
    </row>
    <row r="205" spans="1:9" ht="20.100000000000001" customHeight="1">
      <c r="A205" s="155" t="s">
        <v>1928</v>
      </c>
      <c r="B205" s="211">
        <f t="shared" si="23"/>
        <v>345</v>
      </c>
      <c r="C205" s="123"/>
      <c r="D205" s="123"/>
      <c r="E205" s="123">
        <v>345</v>
      </c>
      <c r="F205" s="123"/>
      <c r="G205" s="123"/>
      <c r="H205" s="123"/>
      <c r="I205" s="207" t="e">
        <f>IF(B205=VLOOKUP(A205,表二!A204:C1477,3,0),"正确","错误")</f>
        <v>#N/A</v>
      </c>
    </row>
    <row r="206" spans="1:9" ht="20.100000000000001" customHeight="1">
      <c r="A206" s="155" t="s">
        <v>1929</v>
      </c>
      <c r="B206" s="211">
        <f t="shared" si="23"/>
        <v>1</v>
      </c>
      <c r="C206" s="123"/>
      <c r="D206" s="123"/>
      <c r="E206" s="123">
        <v>1</v>
      </c>
      <c r="F206" s="123"/>
      <c r="G206" s="123"/>
      <c r="H206" s="123"/>
      <c r="I206" s="207" t="e">
        <f>IF(B206=VLOOKUP(A206,表二!A205:C1478,3,0),"正确","错误")</f>
        <v>#N/A</v>
      </c>
    </row>
    <row r="207" spans="1:9" ht="20.100000000000001" customHeight="1">
      <c r="A207" s="155" t="s">
        <v>1930</v>
      </c>
      <c r="B207" s="211">
        <f t="shared" si="23"/>
        <v>4000</v>
      </c>
      <c r="C207" s="211">
        <v>4000</v>
      </c>
      <c r="D207" s="211"/>
      <c r="E207" s="211"/>
      <c r="F207" s="211"/>
      <c r="G207" s="211"/>
      <c r="H207" s="211"/>
      <c r="I207" s="207" t="str">
        <f>IF(B207=VLOOKUP(A207,表二!A206:C1479,3,0),"正确","错误")</f>
        <v>正确</v>
      </c>
    </row>
    <row r="208" spans="1:9" ht="20.100000000000001" customHeight="1">
      <c r="A208" s="155" t="s">
        <v>1931</v>
      </c>
      <c r="B208" s="211">
        <f t="shared" si="23"/>
        <v>3456</v>
      </c>
      <c r="C208" s="211">
        <f t="shared" ref="C208:H208" si="25">C209</f>
        <v>3456</v>
      </c>
      <c r="D208" s="211">
        <f t="shared" si="25"/>
        <v>0</v>
      </c>
      <c r="E208" s="211">
        <f t="shared" si="25"/>
        <v>0</v>
      </c>
      <c r="F208" s="211">
        <f t="shared" si="25"/>
        <v>0</v>
      </c>
      <c r="G208" s="211">
        <f t="shared" si="25"/>
        <v>0</v>
      </c>
      <c r="H208" s="211">
        <f t="shared" si="25"/>
        <v>0</v>
      </c>
      <c r="I208" s="207" t="str">
        <f>IF(B208=VLOOKUP(A208,表二!A207:C1480,3,0),"正确","错误")</f>
        <v>正确</v>
      </c>
    </row>
    <row r="209" spans="1:9" ht="20.100000000000001" customHeight="1">
      <c r="A209" s="155" t="s">
        <v>162</v>
      </c>
      <c r="B209" s="211">
        <f t="shared" si="23"/>
        <v>3456</v>
      </c>
      <c r="C209" s="123">
        <v>3456</v>
      </c>
      <c r="D209" s="123"/>
      <c r="E209" s="123"/>
      <c r="F209" s="123"/>
      <c r="G209" s="123"/>
      <c r="H209" s="123"/>
      <c r="I209" s="207" t="str">
        <f>IF(B209=VLOOKUP(A209,表二!A208:C1481,3,0),"正确","错误")</f>
        <v>正确</v>
      </c>
    </row>
    <row r="210" spans="1:9" ht="20.100000000000001" customHeight="1">
      <c r="A210" s="155" t="s">
        <v>1932</v>
      </c>
      <c r="B210" s="211">
        <f t="shared" si="23"/>
        <v>2</v>
      </c>
      <c r="C210" s="211">
        <v>2</v>
      </c>
      <c r="D210" s="211"/>
      <c r="E210" s="211"/>
      <c r="F210" s="211"/>
      <c r="G210" s="211"/>
      <c r="H210" s="211"/>
      <c r="I210" s="207" t="str">
        <f>IF(B210=VLOOKUP(A210,表二!A209:C1482,3,0),"正确","错误")</f>
        <v>正确</v>
      </c>
    </row>
    <row r="211" spans="1:9" ht="20.100000000000001" customHeight="1">
      <c r="A211" s="155" t="s">
        <v>1933</v>
      </c>
      <c r="B211" s="211">
        <f t="shared" si="23"/>
        <v>11827</v>
      </c>
      <c r="C211" s="211">
        <f t="shared" ref="C211:H211" si="26">SUM(C212:C213)</f>
        <v>9000</v>
      </c>
      <c r="D211" s="211">
        <f t="shared" si="26"/>
        <v>0</v>
      </c>
      <c r="E211" s="211">
        <f t="shared" si="26"/>
        <v>2827</v>
      </c>
      <c r="F211" s="211">
        <f t="shared" si="26"/>
        <v>0</v>
      </c>
      <c r="G211" s="211">
        <f t="shared" si="26"/>
        <v>0</v>
      </c>
      <c r="H211" s="211">
        <f t="shared" si="26"/>
        <v>0</v>
      </c>
      <c r="I211" s="207" t="str">
        <f>IF(B211=VLOOKUP(A211,表二!A210:C1483,3,0),"正确","错误")</f>
        <v>正确</v>
      </c>
    </row>
    <row r="212" spans="1:9" ht="20.100000000000001" customHeight="1">
      <c r="A212" s="155" t="s">
        <v>223</v>
      </c>
      <c r="B212" s="211">
        <f t="shared" si="23"/>
        <v>9000</v>
      </c>
      <c r="C212" s="123">
        <v>9000</v>
      </c>
      <c r="D212" s="123"/>
      <c r="E212" s="123"/>
      <c r="F212" s="123"/>
      <c r="G212" s="123"/>
      <c r="H212" s="123"/>
      <c r="I212" s="207" t="e">
        <f>IF(B212=VLOOKUP(A212,表二!A211:C1484,3,0),"正确","错误")</f>
        <v>#N/A</v>
      </c>
    </row>
    <row r="213" spans="1:9" ht="20.100000000000001" customHeight="1">
      <c r="A213" s="155" t="s">
        <v>157</v>
      </c>
      <c r="B213" s="211">
        <f t="shared" si="23"/>
        <v>2827</v>
      </c>
      <c r="C213" s="123"/>
      <c r="D213" s="123"/>
      <c r="E213" s="342">
        <v>2827</v>
      </c>
      <c r="F213" s="123"/>
      <c r="G213" s="123"/>
      <c r="H213" s="123"/>
      <c r="I213" s="207" t="str">
        <f>IF(B213=VLOOKUP(A213,表二!A212:C1485,3,0),"正确","错误")</f>
        <v>错误</v>
      </c>
    </row>
    <row r="214" spans="1:9" ht="20.100000000000001" customHeight="1">
      <c r="A214" s="155"/>
      <c r="B214" s="213"/>
      <c r="C214" s="213"/>
      <c r="D214" s="213"/>
      <c r="E214" s="213"/>
      <c r="F214" s="213"/>
      <c r="G214" s="213"/>
      <c r="H214" s="213"/>
      <c r="I214" s="207" t="e">
        <f>IF(B214=VLOOKUP(A214,表二!A213:C1486,3,0),"正确","错误")</f>
        <v>#N/A</v>
      </c>
    </row>
    <row r="215" spans="1:9" ht="20.100000000000001" customHeight="1">
      <c r="A215" s="212"/>
      <c r="B215" s="213"/>
      <c r="C215" s="213"/>
      <c r="D215" s="213"/>
      <c r="E215" s="213"/>
      <c r="F215" s="213"/>
      <c r="G215" s="213"/>
      <c r="H215" s="213"/>
    </row>
    <row r="216" spans="1:9" ht="20.100000000000001" customHeight="1">
      <c r="A216" s="212"/>
      <c r="B216" s="213"/>
      <c r="C216" s="213"/>
      <c r="D216" s="213"/>
      <c r="E216" s="213"/>
      <c r="F216" s="213"/>
      <c r="G216" s="213"/>
      <c r="H216" s="213"/>
    </row>
    <row r="217" spans="1:9" ht="20.100000000000001" customHeight="1">
      <c r="A217" s="212"/>
      <c r="B217" s="213"/>
      <c r="C217" s="213"/>
      <c r="D217" s="213"/>
      <c r="E217" s="213"/>
      <c r="F217" s="213"/>
      <c r="G217" s="213"/>
      <c r="H217" s="213"/>
    </row>
    <row r="218" spans="1:9" ht="20.100000000000001" customHeight="1">
      <c r="A218" s="213"/>
      <c r="B218" s="213"/>
      <c r="C218" s="213"/>
      <c r="D218" s="213"/>
      <c r="E218" s="213"/>
      <c r="F218" s="213"/>
      <c r="G218" s="213"/>
      <c r="H218" s="213"/>
    </row>
    <row r="219" spans="1:9" ht="20.100000000000001" customHeight="1">
      <c r="A219" s="213"/>
      <c r="B219" s="213"/>
      <c r="C219" s="213"/>
      <c r="D219" s="213"/>
      <c r="E219" s="213"/>
      <c r="F219" s="213"/>
      <c r="G219" s="213"/>
      <c r="H219" s="213"/>
    </row>
    <row r="220" spans="1:9" ht="20.100000000000001" customHeight="1">
      <c r="A220" s="213"/>
      <c r="B220" s="213"/>
      <c r="C220" s="213"/>
      <c r="D220" s="213"/>
      <c r="E220" s="213"/>
      <c r="F220" s="213"/>
      <c r="G220" s="213"/>
      <c r="H220" s="213"/>
    </row>
    <row r="221" spans="1:9" ht="20.100000000000001" customHeight="1">
      <c r="A221" s="213"/>
      <c r="B221" s="213"/>
      <c r="C221" s="213"/>
      <c r="D221" s="213"/>
      <c r="E221" s="213"/>
      <c r="F221" s="213"/>
      <c r="G221" s="213"/>
      <c r="H221" s="213"/>
    </row>
    <row r="222" spans="1:9" ht="20.100000000000001" customHeight="1">
      <c r="A222" s="213"/>
      <c r="B222" s="156">
        <f>B6+B34+B37+B40+B52+B63+B74+B81+B103+B117+B133+B140+B149+B157+B165+B170+B174+B184+B188+B192+B198+B207+B208+B210+B211</f>
        <v>224937</v>
      </c>
      <c r="C222" s="156">
        <f t="shared" ref="C222:H222" si="27">C6+C34+C37+C40+C52+C63+C74+C81+C103+C117+C133+C140+C149+C157+C165+C170+C174+C184+C188+C192+C198+C207+C208+C210+C211</f>
        <v>198795</v>
      </c>
      <c r="D222" s="156">
        <f t="shared" si="27"/>
        <v>2153</v>
      </c>
      <c r="E222" s="156">
        <f t="shared" si="27"/>
        <v>23989</v>
      </c>
      <c r="F222" s="156">
        <f t="shared" si="27"/>
        <v>0</v>
      </c>
      <c r="G222" s="156">
        <f t="shared" si="27"/>
        <v>0</v>
      </c>
      <c r="H222" s="156">
        <f t="shared" si="27"/>
        <v>0</v>
      </c>
    </row>
  </sheetData>
  <mergeCells count="9">
    <mergeCell ref="A2:H2"/>
    <mergeCell ref="A4:A5"/>
    <mergeCell ref="B4:B5"/>
    <mergeCell ref="C4:C5"/>
    <mergeCell ref="D4:D5"/>
    <mergeCell ref="E4:E5"/>
    <mergeCell ref="F4:F5"/>
    <mergeCell ref="G4:G5"/>
    <mergeCell ref="H4:H5"/>
  </mergeCells>
  <phoneticPr fontId="13" type="noConversion"/>
  <printOptions horizontalCentered="1"/>
  <pageMargins left="0" right="0" top="0" bottom="0" header="0" footer="0"/>
  <pageSetup paperSize="9" scale="80" orientation="landscape" r:id="rId1"/>
</worksheet>
</file>

<file path=xl/worksheets/sheet7.xml><?xml version="1.0" encoding="utf-8"?>
<worksheet xmlns="http://schemas.openxmlformats.org/spreadsheetml/2006/main" xmlns:r="http://schemas.openxmlformats.org/officeDocument/2006/relationships">
  <dimension ref="A1:R41"/>
  <sheetViews>
    <sheetView showGridLines="0" showZeros="0" workbookViewId="0">
      <pane xSplit="1" ySplit="4" topLeftCell="B11" activePane="bottomRight" state="frozen"/>
      <selection activeCell="A3" sqref="A3"/>
      <selection pane="topRight" activeCell="A3" sqref="A3"/>
      <selection pane="bottomLeft" activeCell="A3" sqref="A3"/>
      <selection pane="bottomRight" activeCell="T25" sqref="T25"/>
    </sheetView>
  </sheetViews>
  <sheetFormatPr defaultColWidth="9" defaultRowHeight="14.25"/>
  <cols>
    <col min="1" max="1" width="35.5" style="115" customWidth="1"/>
    <col min="2" max="17" width="7.375" style="72" customWidth="1"/>
    <col min="18" max="16384" width="9" style="72"/>
  </cols>
  <sheetData>
    <row r="1" spans="1:18">
      <c r="A1" s="71" t="s">
        <v>224</v>
      </c>
    </row>
    <row r="2" spans="1:18" s="96" customFormat="1" ht="21" customHeight="1">
      <c r="A2" s="387" t="s">
        <v>968</v>
      </c>
      <c r="B2" s="387"/>
      <c r="C2" s="387"/>
      <c r="D2" s="387"/>
      <c r="E2" s="387"/>
      <c r="F2" s="387"/>
      <c r="G2" s="387"/>
      <c r="H2" s="387"/>
      <c r="I2" s="387"/>
      <c r="J2" s="387"/>
      <c r="K2" s="387"/>
      <c r="L2" s="387"/>
      <c r="M2" s="387"/>
      <c r="N2" s="388"/>
      <c r="O2" s="388"/>
      <c r="P2" s="388"/>
      <c r="Q2" s="388"/>
    </row>
    <row r="3" spans="1:18" s="96" customFormat="1" ht="20.25" customHeight="1">
      <c r="A3" s="102"/>
      <c r="C3" s="103"/>
      <c r="D3" s="103"/>
      <c r="E3" s="103"/>
      <c r="F3" s="103"/>
      <c r="G3" s="103"/>
      <c r="H3" s="103"/>
      <c r="Q3" s="104" t="s">
        <v>225</v>
      </c>
    </row>
    <row r="4" spans="1:18" s="108" customFormat="1" ht="69.75" customHeight="1">
      <c r="A4" s="105" t="s">
        <v>217</v>
      </c>
      <c r="B4" s="105" t="s">
        <v>226</v>
      </c>
      <c r="C4" s="106" t="s">
        <v>518</v>
      </c>
      <c r="D4" s="106" t="s">
        <v>519</v>
      </c>
      <c r="E4" s="106" t="s">
        <v>520</v>
      </c>
      <c r="F4" s="106" t="s">
        <v>521</v>
      </c>
      <c r="G4" s="106" t="s">
        <v>522</v>
      </c>
      <c r="H4" s="106" t="s">
        <v>523</v>
      </c>
      <c r="I4" s="106" t="s">
        <v>524</v>
      </c>
      <c r="J4" s="106" t="s">
        <v>525</v>
      </c>
      <c r="K4" s="106" t="s">
        <v>526</v>
      </c>
      <c r="L4" s="106" t="s">
        <v>527</v>
      </c>
      <c r="M4" s="106" t="s">
        <v>528</v>
      </c>
      <c r="N4" s="106" t="s">
        <v>529</v>
      </c>
      <c r="O4" s="106" t="s">
        <v>530</v>
      </c>
      <c r="P4" s="106" t="s">
        <v>531</v>
      </c>
      <c r="Q4" s="107" t="s">
        <v>227</v>
      </c>
      <c r="R4" s="214" t="s">
        <v>1360</v>
      </c>
    </row>
    <row r="5" spans="1:18" s="96" customFormat="1" ht="20.100000000000001" customHeight="1">
      <c r="A5" s="95" t="s">
        <v>228</v>
      </c>
      <c r="B5" s="215">
        <f>SUM(C5:Q5)</f>
        <v>22288</v>
      </c>
      <c r="C5" s="95">
        <f>4001+2354</f>
        <v>6355</v>
      </c>
      <c r="D5" s="95">
        <v>3595</v>
      </c>
      <c r="E5" s="95">
        <v>202</v>
      </c>
      <c r="F5" s="95">
        <v>500</v>
      </c>
      <c r="G5" s="95">
        <f>1753+764</f>
        <v>2517</v>
      </c>
      <c r="H5" s="95">
        <v>1243</v>
      </c>
      <c r="I5" s="95">
        <v>7769</v>
      </c>
      <c r="J5" s="95"/>
      <c r="K5" s="95">
        <f>31+76</f>
        <v>107</v>
      </c>
      <c r="L5" s="95"/>
      <c r="M5" s="95"/>
      <c r="N5" s="95"/>
      <c r="O5" s="95"/>
      <c r="P5" s="95"/>
      <c r="Q5" s="95"/>
      <c r="R5" s="96" t="str">
        <f>IF(B5=表二!C5,"正确","错误")</f>
        <v>正确</v>
      </c>
    </row>
    <row r="6" spans="1:18" s="96" customFormat="1" ht="20.100000000000001" customHeight="1">
      <c r="A6" s="95" t="s">
        <v>64</v>
      </c>
      <c r="B6" s="215">
        <f t="shared" ref="B6:B30" si="0">SUM(C6:Q6)</f>
        <v>0</v>
      </c>
      <c r="C6" s="95"/>
      <c r="D6" s="95"/>
      <c r="E6" s="95"/>
      <c r="F6" s="95"/>
      <c r="G6" s="95"/>
      <c r="H6" s="95"/>
      <c r="I6" s="95"/>
      <c r="J6" s="95"/>
      <c r="K6" s="95"/>
      <c r="L6" s="95"/>
      <c r="M6" s="95"/>
      <c r="N6" s="95"/>
      <c r="O6" s="95"/>
      <c r="P6" s="95"/>
      <c r="Q6" s="95"/>
      <c r="R6" s="96" t="str">
        <f>IF(B6=表二!C6,"正确","错误")</f>
        <v>错误</v>
      </c>
    </row>
    <row r="7" spans="1:18" s="96" customFormat="1" ht="20.100000000000001" customHeight="1">
      <c r="A7" s="95" t="s">
        <v>67</v>
      </c>
      <c r="B7" s="215">
        <f t="shared" si="0"/>
        <v>0</v>
      </c>
      <c r="C7" s="95"/>
      <c r="D7" s="95"/>
      <c r="E7" s="95"/>
      <c r="F7" s="95"/>
      <c r="G7" s="95"/>
      <c r="H7" s="95"/>
      <c r="I7" s="95"/>
      <c r="J7" s="95"/>
      <c r="K7" s="95"/>
      <c r="L7" s="95"/>
      <c r="M7" s="95"/>
      <c r="N7" s="95"/>
      <c r="O7" s="95"/>
      <c r="P7" s="95"/>
      <c r="Q7" s="95"/>
      <c r="R7" s="96" t="str">
        <f>IF(B7=表二!C7,"正确","错误")</f>
        <v>错误</v>
      </c>
    </row>
    <row r="8" spans="1:18" s="96" customFormat="1" ht="20.100000000000001" customHeight="1">
      <c r="A8" s="95" t="s">
        <v>70</v>
      </c>
      <c r="B8" s="215">
        <f t="shared" si="0"/>
        <v>11098</v>
      </c>
      <c r="C8" s="95">
        <v>4195</v>
      </c>
      <c r="D8" s="95">
        <v>4159</v>
      </c>
      <c r="E8" s="95">
        <v>545</v>
      </c>
      <c r="F8" s="95">
        <v>2099</v>
      </c>
      <c r="G8" s="95">
        <v>73</v>
      </c>
      <c r="H8" s="95"/>
      <c r="I8" s="95"/>
      <c r="J8" s="95"/>
      <c r="K8" s="95">
        <v>27</v>
      </c>
      <c r="L8" s="95"/>
      <c r="M8" s="95"/>
      <c r="N8" s="95"/>
      <c r="O8" s="95"/>
      <c r="P8" s="95"/>
      <c r="Q8" s="95"/>
      <c r="R8" s="96" t="str">
        <f>IF(B8=表二!C8,"正确","错误")</f>
        <v>错误</v>
      </c>
    </row>
    <row r="9" spans="1:18" s="96" customFormat="1" ht="20.100000000000001" customHeight="1">
      <c r="A9" s="95" t="s">
        <v>80</v>
      </c>
      <c r="B9" s="215">
        <f t="shared" si="0"/>
        <v>49051</v>
      </c>
      <c r="C9" s="95">
        <v>174</v>
      </c>
      <c r="D9" s="95">
        <v>8150</v>
      </c>
      <c r="E9" s="95"/>
      <c r="F9" s="95">
        <v>45</v>
      </c>
      <c r="G9" s="95">
        <v>21381</v>
      </c>
      <c r="H9" s="95">
        <v>19157</v>
      </c>
      <c r="I9" s="95"/>
      <c r="J9" s="95"/>
      <c r="K9" s="95">
        <v>144</v>
      </c>
      <c r="L9" s="95"/>
      <c r="M9" s="95"/>
      <c r="N9" s="95"/>
      <c r="O9" s="95"/>
      <c r="P9" s="95"/>
      <c r="Q9" s="95"/>
      <c r="R9" s="96" t="str">
        <f>IF(B9=表二!C9,"正确","错误")</f>
        <v>错误</v>
      </c>
    </row>
    <row r="10" spans="1:18" s="96" customFormat="1" ht="20.100000000000001" customHeight="1">
      <c r="A10" s="95" t="s">
        <v>90</v>
      </c>
      <c r="B10" s="215">
        <f t="shared" si="0"/>
        <v>3525</v>
      </c>
      <c r="C10" s="95">
        <v>110</v>
      </c>
      <c r="D10" s="95">
        <v>218</v>
      </c>
      <c r="E10" s="95">
        <v>187</v>
      </c>
      <c r="F10" s="95">
        <v>890</v>
      </c>
      <c r="G10" s="95"/>
      <c r="H10" s="95"/>
      <c r="I10" s="95">
        <v>2120</v>
      </c>
      <c r="J10" s="95"/>
      <c r="K10" s="95"/>
      <c r="L10" s="95"/>
      <c r="M10" s="95"/>
      <c r="N10" s="95"/>
      <c r="O10" s="95"/>
      <c r="P10" s="95"/>
      <c r="Q10" s="95"/>
      <c r="R10" s="96" t="str">
        <f>IF(B10=表二!C10,"正确","错误")</f>
        <v>错误</v>
      </c>
    </row>
    <row r="11" spans="1:18" s="96" customFormat="1" ht="20.100000000000001" customHeight="1">
      <c r="A11" s="95" t="s">
        <v>987</v>
      </c>
      <c r="B11" s="215">
        <f t="shared" si="0"/>
        <v>5376</v>
      </c>
      <c r="C11" s="95">
        <v>259</v>
      </c>
      <c r="D11" s="95">
        <v>807</v>
      </c>
      <c r="E11" s="95">
        <v>300</v>
      </c>
      <c r="F11" s="95">
        <v>1054</v>
      </c>
      <c r="G11" s="95">
        <v>509</v>
      </c>
      <c r="H11" s="95">
        <v>1073</v>
      </c>
      <c r="I11" s="95">
        <v>1360</v>
      </c>
      <c r="J11" s="95"/>
      <c r="K11" s="95">
        <v>14</v>
      </c>
      <c r="L11" s="95"/>
      <c r="M11" s="95"/>
      <c r="N11" s="95"/>
      <c r="O11" s="95"/>
      <c r="P11" s="95"/>
      <c r="Q11" s="95"/>
      <c r="R11" s="96" t="str">
        <f>IF(B11=表二!C11,"正确","错误")</f>
        <v>错误</v>
      </c>
    </row>
    <row r="12" spans="1:18" s="96" customFormat="1" ht="20.100000000000001" customHeight="1">
      <c r="A12" s="95" t="s">
        <v>103</v>
      </c>
      <c r="B12" s="215">
        <f t="shared" si="0"/>
        <v>34609</v>
      </c>
      <c r="C12" s="95">
        <v>474</v>
      </c>
      <c r="D12" s="95">
        <v>1186</v>
      </c>
      <c r="E12" s="95">
        <v>102</v>
      </c>
      <c r="F12" s="95">
        <v>543</v>
      </c>
      <c r="G12" s="95">
        <v>708</v>
      </c>
      <c r="H12" s="95"/>
      <c r="I12" s="95"/>
      <c r="J12" s="95"/>
      <c r="K12" s="95">
        <v>5</v>
      </c>
      <c r="L12" s="95">
        <v>31591</v>
      </c>
      <c r="M12" s="95"/>
      <c r="N12" s="95"/>
      <c r="O12" s="95"/>
      <c r="P12" s="95"/>
      <c r="Q12" s="95"/>
      <c r="R12" s="96" t="str">
        <f>IF(B12=表二!C12,"正确","错误")</f>
        <v>错误</v>
      </c>
    </row>
    <row r="13" spans="1:18" s="96" customFormat="1" ht="20.100000000000001" customHeight="1">
      <c r="A13" s="95" t="s">
        <v>988</v>
      </c>
      <c r="B13" s="215">
        <f t="shared" si="0"/>
        <v>31860</v>
      </c>
      <c r="C13" s="95">
        <v>289</v>
      </c>
      <c r="D13" s="95">
        <v>3070</v>
      </c>
      <c r="E13" s="95">
        <v>62</v>
      </c>
      <c r="F13" s="95">
        <v>205</v>
      </c>
      <c r="G13" s="95">
        <v>3345</v>
      </c>
      <c r="H13" s="95">
        <v>1069</v>
      </c>
      <c r="I13" s="95"/>
      <c r="J13" s="95"/>
      <c r="K13" s="95">
        <v>754</v>
      </c>
      <c r="L13" s="95">
        <v>23066</v>
      </c>
      <c r="M13" s="95"/>
      <c r="N13" s="95"/>
      <c r="O13" s="95"/>
      <c r="P13" s="95"/>
      <c r="Q13" s="95"/>
      <c r="R13" s="96" t="str">
        <f>IF(B13=表二!C13,"正确","错误")</f>
        <v>错误</v>
      </c>
    </row>
    <row r="14" spans="1:18" s="96" customFormat="1" ht="20.100000000000001" customHeight="1">
      <c r="A14" s="95" t="s">
        <v>129</v>
      </c>
      <c r="B14" s="215">
        <f t="shared" si="0"/>
        <v>1368</v>
      </c>
      <c r="C14" s="95">
        <v>124</v>
      </c>
      <c r="D14" s="95">
        <v>330</v>
      </c>
      <c r="E14" s="95">
        <v>54</v>
      </c>
      <c r="F14" s="95">
        <v>461</v>
      </c>
      <c r="G14" s="95">
        <v>199</v>
      </c>
      <c r="H14" s="95"/>
      <c r="I14" s="95"/>
      <c r="J14" s="95"/>
      <c r="K14" s="95"/>
      <c r="L14" s="95">
        <v>200</v>
      </c>
      <c r="M14" s="95"/>
      <c r="N14" s="95"/>
      <c r="O14" s="95"/>
      <c r="P14" s="95"/>
      <c r="Q14" s="95"/>
      <c r="R14" s="96" t="str">
        <f>IF(B14=表二!C14,"正确","错误")</f>
        <v>错误</v>
      </c>
    </row>
    <row r="15" spans="1:18" s="96" customFormat="1" ht="20.100000000000001" customHeight="1">
      <c r="A15" s="95" t="s">
        <v>144</v>
      </c>
      <c r="B15" s="215">
        <f t="shared" si="0"/>
        <v>1676</v>
      </c>
      <c r="C15" s="95">
        <v>552</v>
      </c>
      <c r="D15" s="95">
        <v>145</v>
      </c>
      <c r="E15" s="95"/>
      <c r="F15" s="95"/>
      <c r="G15" s="95">
        <v>973</v>
      </c>
      <c r="H15" s="95"/>
      <c r="I15" s="95"/>
      <c r="J15" s="95"/>
      <c r="K15" s="95">
        <v>6</v>
      </c>
      <c r="L15" s="95"/>
      <c r="M15" s="95"/>
      <c r="N15" s="95"/>
      <c r="O15" s="95"/>
      <c r="P15" s="95"/>
      <c r="Q15" s="95"/>
      <c r="R15" s="96" t="str">
        <f>IF(B15=表二!C15,"正确","错误")</f>
        <v>错误</v>
      </c>
    </row>
    <row r="16" spans="1:18" s="96" customFormat="1" ht="20.100000000000001" customHeight="1">
      <c r="A16" s="95" t="s">
        <v>145</v>
      </c>
      <c r="B16" s="215">
        <f t="shared" si="0"/>
        <v>24448</v>
      </c>
      <c r="C16" s="95">
        <v>1075</v>
      </c>
      <c r="D16" s="95">
        <v>2422</v>
      </c>
      <c r="E16" s="95">
        <v>4072</v>
      </c>
      <c r="F16" s="95">
        <v>10161</v>
      </c>
      <c r="G16" s="95">
        <v>1530</v>
      </c>
      <c r="H16" s="95">
        <v>5130</v>
      </c>
      <c r="I16" s="95"/>
      <c r="J16" s="95"/>
      <c r="K16" s="95">
        <v>58</v>
      </c>
      <c r="L16" s="95"/>
      <c r="M16" s="95"/>
      <c r="N16" s="95"/>
      <c r="O16" s="95"/>
      <c r="P16" s="95"/>
      <c r="Q16" s="95"/>
      <c r="R16" s="96" t="str">
        <f>IF(B16=表二!C16,"正确","错误")</f>
        <v>错误</v>
      </c>
    </row>
    <row r="17" spans="1:18" s="96" customFormat="1" ht="20.100000000000001" customHeight="1">
      <c r="A17" s="95" t="s">
        <v>146</v>
      </c>
      <c r="B17" s="215">
        <f t="shared" si="0"/>
        <v>1102</v>
      </c>
      <c r="C17" s="95">
        <v>188</v>
      </c>
      <c r="D17" s="95">
        <v>338</v>
      </c>
      <c r="E17" s="95">
        <v>300</v>
      </c>
      <c r="F17" s="95">
        <v>155</v>
      </c>
      <c r="G17" s="95">
        <v>79</v>
      </c>
      <c r="H17" s="95"/>
      <c r="I17" s="95"/>
      <c r="J17" s="95"/>
      <c r="K17" s="95">
        <v>42</v>
      </c>
      <c r="L17" s="95"/>
      <c r="M17" s="95"/>
      <c r="N17" s="95"/>
      <c r="O17" s="95"/>
      <c r="P17" s="95"/>
      <c r="Q17" s="95"/>
      <c r="R17" s="96" t="str">
        <f>IF(B17=表二!C17,"正确","错误")</f>
        <v>错误</v>
      </c>
    </row>
    <row r="18" spans="1:18" s="96" customFormat="1" ht="20.100000000000001" customHeight="1">
      <c r="A18" s="109" t="s">
        <v>148</v>
      </c>
      <c r="B18" s="215">
        <f t="shared" si="0"/>
        <v>6457</v>
      </c>
      <c r="C18" s="95">
        <v>395</v>
      </c>
      <c r="D18" s="95">
        <v>456</v>
      </c>
      <c r="E18" s="95">
        <v>550</v>
      </c>
      <c r="F18" s="95">
        <v>1825</v>
      </c>
      <c r="G18" s="95">
        <v>266</v>
      </c>
      <c r="H18" s="95">
        <v>2941</v>
      </c>
      <c r="I18" s="95"/>
      <c r="J18" s="95"/>
      <c r="K18" s="95">
        <v>24</v>
      </c>
      <c r="L18" s="95"/>
      <c r="M18" s="95"/>
      <c r="N18" s="95"/>
      <c r="O18" s="95"/>
      <c r="P18" s="95"/>
      <c r="Q18" s="95"/>
      <c r="R18" s="96" t="str">
        <f>IF(B18=表二!C18,"正确","错误")</f>
        <v>错误</v>
      </c>
    </row>
    <row r="19" spans="1:18" s="96" customFormat="1" ht="20.100000000000001" customHeight="1">
      <c r="A19" s="109" t="s">
        <v>149</v>
      </c>
      <c r="B19" s="215">
        <f t="shared" si="0"/>
        <v>635</v>
      </c>
      <c r="C19" s="95">
        <v>81</v>
      </c>
      <c r="D19" s="95">
        <v>211</v>
      </c>
      <c r="E19" s="95"/>
      <c r="F19" s="95">
        <v>39</v>
      </c>
      <c r="G19" s="95"/>
      <c r="H19" s="95"/>
      <c r="I19" s="95"/>
      <c r="J19" s="95"/>
      <c r="K19" s="95">
        <v>4</v>
      </c>
      <c r="L19" s="95">
        <v>300</v>
      </c>
      <c r="M19" s="95"/>
      <c r="N19" s="95"/>
      <c r="O19" s="95"/>
      <c r="P19" s="95"/>
      <c r="Q19" s="95"/>
      <c r="R19" s="96" t="str">
        <f>IF(B19=表二!C19,"正确","错误")</f>
        <v>错误</v>
      </c>
    </row>
    <row r="20" spans="1:18" s="96" customFormat="1" ht="20.100000000000001" customHeight="1">
      <c r="A20" s="99" t="s">
        <v>150</v>
      </c>
      <c r="B20" s="215">
        <f t="shared" si="0"/>
        <v>5</v>
      </c>
      <c r="C20" s="95"/>
      <c r="D20" s="95">
        <v>5</v>
      </c>
      <c r="E20" s="95"/>
      <c r="F20" s="95"/>
      <c r="G20" s="95"/>
      <c r="H20" s="95"/>
      <c r="I20" s="95"/>
      <c r="J20" s="95"/>
      <c r="K20" s="95"/>
      <c r="L20" s="95"/>
      <c r="M20" s="95"/>
      <c r="N20" s="95"/>
      <c r="O20" s="95"/>
      <c r="P20" s="95"/>
      <c r="Q20" s="95"/>
      <c r="R20" s="96" t="str">
        <f>IF(B20=表二!C20,"正确","错误")</f>
        <v>错误</v>
      </c>
    </row>
    <row r="21" spans="1:18" s="96" customFormat="1" ht="20.100000000000001" customHeight="1">
      <c r="A21" s="109" t="s">
        <v>151</v>
      </c>
      <c r="B21" s="215">
        <f t="shared" si="0"/>
        <v>0</v>
      </c>
      <c r="C21" s="95"/>
      <c r="D21" s="95"/>
      <c r="E21" s="95"/>
      <c r="F21" s="95"/>
      <c r="G21" s="95"/>
      <c r="H21" s="95"/>
      <c r="I21" s="95"/>
      <c r="J21" s="95"/>
      <c r="K21" s="95"/>
      <c r="L21" s="95"/>
      <c r="M21" s="95"/>
      <c r="N21" s="95"/>
      <c r="O21" s="95"/>
      <c r="P21" s="95"/>
      <c r="Q21" s="95"/>
      <c r="R21" s="96" t="str">
        <f>IF(B21=表二!C21,"正确","错误")</f>
        <v>错误</v>
      </c>
    </row>
    <row r="22" spans="1:18" s="96" customFormat="1" ht="20.100000000000001" customHeight="1">
      <c r="A22" s="109" t="s">
        <v>989</v>
      </c>
      <c r="B22" s="215">
        <f t="shared" si="0"/>
        <v>1469</v>
      </c>
      <c r="C22" s="95">
        <v>260</v>
      </c>
      <c r="D22" s="95">
        <v>512</v>
      </c>
      <c r="E22" s="95"/>
      <c r="F22" s="95">
        <v>230</v>
      </c>
      <c r="G22" s="95">
        <v>465</v>
      </c>
      <c r="H22" s="95"/>
      <c r="I22" s="95"/>
      <c r="J22" s="95"/>
      <c r="K22" s="95">
        <v>2</v>
      </c>
      <c r="L22" s="95"/>
      <c r="M22" s="95"/>
      <c r="N22" s="95"/>
      <c r="O22" s="95"/>
      <c r="P22" s="95"/>
      <c r="Q22" s="95"/>
      <c r="R22" s="96" t="str">
        <f>IF(B22=表二!C22,"正确","错误")</f>
        <v>错误</v>
      </c>
    </row>
    <row r="23" spans="1:18" s="96" customFormat="1" ht="20.100000000000001" customHeight="1">
      <c r="A23" s="109" t="s">
        <v>158</v>
      </c>
      <c r="B23" s="215">
        <f t="shared" si="0"/>
        <v>9168</v>
      </c>
      <c r="C23" s="95">
        <v>3640</v>
      </c>
      <c r="D23" s="95"/>
      <c r="E23" s="95">
        <v>5528</v>
      </c>
      <c r="F23" s="95"/>
      <c r="G23" s="95"/>
      <c r="H23" s="95"/>
      <c r="I23" s="95"/>
      <c r="J23" s="95"/>
      <c r="K23" s="95"/>
      <c r="L23" s="95"/>
      <c r="M23" s="95"/>
      <c r="N23" s="95"/>
      <c r="O23" s="95"/>
      <c r="P23" s="95"/>
      <c r="Q23" s="95"/>
      <c r="R23" s="96" t="str">
        <f>IF(B23=表二!C23,"正确","错误")</f>
        <v>错误</v>
      </c>
    </row>
    <row r="24" spans="1:18" s="96" customFormat="1" ht="20.100000000000001" customHeight="1">
      <c r="A24" s="109" t="s">
        <v>159</v>
      </c>
      <c r="B24" s="215">
        <f t="shared" si="0"/>
        <v>252</v>
      </c>
      <c r="C24" s="95"/>
      <c r="D24" s="95">
        <v>158</v>
      </c>
      <c r="E24" s="95"/>
      <c r="F24" s="95"/>
      <c r="G24" s="95"/>
      <c r="H24" s="95"/>
      <c r="I24" s="95">
        <v>94</v>
      </c>
      <c r="J24" s="95"/>
      <c r="K24" s="95"/>
      <c r="L24" s="95"/>
      <c r="M24" s="95"/>
      <c r="N24" s="95"/>
      <c r="O24" s="95"/>
      <c r="P24" s="95"/>
      <c r="Q24" s="95"/>
      <c r="R24" s="96" t="str">
        <f>IF(B24=表二!C24,"正确","错误")</f>
        <v>错误</v>
      </c>
    </row>
    <row r="25" spans="1:18" s="96" customFormat="1" ht="20.100000000000001" customHeight="1">
      <c r="A25" s="109" t="s">
        <v>938</v>
      </c>
      <c r="B25" s="215">
        <f t="shared" si="0"/>
        <v>1265</v>
      </c>
      <c r="C25" s="95">
        <v>133</v>
      </c>
      <c r="D25" s="95">
        <v>439</v>
      </c>
      <c r="E25" s="95">
        <v>50</v>
      </c>
      <c r="F25" s="95">
        <v>410</v>
      </c>
      <c r="G25" s="95">
        <v>128</v>
      </c>
      <c r="H25" s="95">
        <v>105</v>
      </c>
      <c r="I25" s="95"/>
      <c r="J25" s="95"/>
      <c r="K25" s="95"/>
      <c r="L25" s="95"/>
      <c r="M25" s="95"/>
      <c r="N25" s="95"/>
      <c r="O25" s="95"/>
      <c r="P25" s="95"/>
      <c r="Q25" s="95"/>
      <c r="R25" s="96" t="str">
        <f>IF(B25=表二!C25,"正确","错误")</f>
        <v>错误</v>
      </c>
    </row>
    <row r="26" spans="1:18" s="96" customFormat="1" ht="20.100000000000001" customHeight="1">
      <c r="A26" s="99" t="s">
        <v>160</v>
      </c>
      <c r="B26" s="215">
        <f t="shared" si="0"/>
        <v>4000</v>
      </c>
      <c r="C26" s="95"/>
      <c r="D26" s="95"/>
      <c r="E26" s="95"/>
      <c r="F26" s="95"/>
      <c r="G26" s="95"/>
      <c r="H26" s="95"/>
      <c r="I26" s="95"/>
      <c r="J26" s="95"/>
      <c r="K26" s="95"/>
      <c r="L26" s="95"/>
      <c r="M26" s="95"/>
      <c r="N26" s="95"/>
      <c r="O26" s="95"/>
      <c r="P26" s="95">
        <v>4000</v>
      </c>
      <c r="Q26" s="95"/>
      <c r="R26" s="96" t="str">
        <f>IF(B26=表二!C26,"正确","错误")</f>
        <v>错误</v>
      </c>
    </row>
    <row r="27" spans="1:18" s="96" customFormat="1" ht="20.100000000000001" customHeight="1">
      <c r="A27" s="109" t="s">
        <v>161</v>
      </c>
      <c r="B27" s="215">
        <f t="shared" si="0"/>
        <v>3456</v>
      </c>
      <c r="C27" s="95"/>
      <c r="D27" s="95"/>
      <c r="E27" s="95"/>
      <c r="F27" s="95"/>
      <c r="G27" s="95"/>
      <c r="H27" s="95"/>
      <c r="I27" s="95"/>
      <c r="J27" s="95"/>
      <c r="K27" s="95"/>
      <c r="L27" s="95"/>
      <c r="M27" s="95">
        <v>3456</v>
      </c>
      <c r="N27" s="95"/>
      <c r="O27" s="95"/>
      <c r="P27" s="95"/>
      <c r="Q27" s="95"/>
      <c r="R27" s="96" t="str">
        <f>IF(B27=表二!C27,"正确","错误")</f>
        <v>错误</v>
      </c>
    </row>
    <row r="28" spans="1:18" s="96" customFormat="1" ht="20.100000000000001" customHeight="1">
      <c r="A28" s="109" t="s">
        <v>163</v>
      </c>
      <c r="B28" s="215">
        <f t="shared" si="0"/>
        <v>2</v>
      </c>
      <c r="C28" s="95"/>
      <c r="D28" s="95"/>
      <c r="E28" s="95"/>
      <c r="F28" s="95"/>
      <c r="G28" s="95"/>
      <c r="H28" s="95"/>
      <c r="I28" s="95"/>
      <c r="J28" s="95"/>
      <c r="K28" s="95"/>
      <c r="L28" s="95"/>
      <c r="M28" s="95">
        <v>2</v>
      </c>
      <c r="N28" s="95"/>
      <c r="O28" s="95"/>
      <c r="P28" s="95"/>
      <c r="Q28" s="95"/>
      <c r="R28" s="96" t="str">
        <f>IF(B28=表二!C28,"正确","错误")</f>
        <v>错误</v>
      </c>
    </row>
    <row r="29" spans="1:18" s="96" customFormat="1" ht="20.100000000000001" customHeight="1">
      <c r="A29" s="95" t="s">
        <v>164</v>
      </c>
      <c r="B29" s="215">
        <f t="shared" si="0"/>
        <v>11827</v>
      </c>
      <c r="C29" s="95"/>
      <c r="D29" s="95"/>
      <c r="E29" s="95"/>
      <c r="F29" s="95"/>
      <c r="G29" s="95"/>
      <c r="H29" s="95"/>
      <c r="I29" s="95"/>
      <c r="J29" s="95"/>
      <c r="K29" s="95"/>
      <c r="L29" s="95"/>
      <c r="M29" s="95"/>
      <c r="N29" s="95"/>
      <c r="O29" s="95"/>
      <c r="P29" s="95">
        <v>9000</v>
      </c>
      <c r="Q29" s="95">
        <v>2827</v>
      </c>
      <c r="R29" s="96" t="str">
        <f>IF(B29=表二!C29,"正确","错误")</f>
        <v>错误</v>
      </c>
    </row>
    <row r="30" spans="1:18" s="96" customFormat="1" ht="20.100000000000001" customHeight="1">
      <c r="A30" s="95" t="s">
        <v>172</v>
      </c>
      <c r="B30" s="215">
        <f t="shared" si="0"/>
        <v>23192</v>
      </c>
      <c r="C30" s="95"/>
      <c r="D30" s="95"/>
      <c r="E30" s="95"/>
      <c r="F30" s="95"/>
      <c r="G30" s="95"/>
      <c r="H30" s="95"/>
      <c r="I30" s="95"/>
      <c r="J30" s="95"/>
      <c r="K30" s="95"/>
      <c r="L30" s="95"/>
      <c r="M30" s="95"/>
      <c r="N30" s="95">
        <v>20076</v>
      </c>
      <c r="O30" s="95">
        <v>3116</v>
      </c>
      <c r="P30" s="95"/>
      <c r="Q30" s="95"/>
      <c r="R30" s="96" t="str">
        <f>IF(B30=表二!C30,"正确","错误")</f>
        <v>错误</v>
      </c>
    </row>
    <row r="31" spans="1:18" s="96" customFormat="1" ht="20.100000000000001" customHeight="1">
      <c r="A31" s="110" t="s">
        <v>215</v>
      </c>
      <c r="B31" s="215">
        <f>SUM(B5:B30)</f>
        <v>248129</v>
      </c>
      <c r="C31" s="215">
        <f>SUM(C5:C30)</f>
        <v>18304</v>
      </c>
      <c r="D31" s="215">
        <f t="shared" ref="D31:Q31" si="1">SUM(D5:D30)</f>
        <v>26201</v>
      </c>
      <c r="E31" s="215">
        <f t="shared" si="1"/>
        <v>11952</v>
      </c>
      <c r="F31" s="215">
        <f t="shared" si="1"/>
        <v>18617</v>
      </c>
      <c r="G31" s="215">
        <f t="shared" si="1"/>
        <v>32173</v>
      </c>
      <c r="H31" s="215">
        <f t="shared" si="1"/>
        <v>30718</v>
      </c>
      <c r="I31" s="215">
        <f t="shared" si="1"/>
        <v>11343</v>
      </c>
      <c r="J31" s="215">
        <f t="shared" si="1"/>
        <v>0</v>
      </c>
      <c r="K31" s="215">
        <f t="shared" si="1"/>
        <v>1187</v>
      </c>
      <c r="L31" s="215">
        <f t="shared" si="1"/>
        <v>55157</v>
      </c>
      <c r="M31" s="215">
        <f t="shared" si="1"/>
        <v>3458</v>
      </c>
      <c r="N31" s="215">
        <f t="shared" si="1"/>
        <v>20076</v>
      </c>
      <c r="O31" s="215">
        <f t="shared" si="1"/>
        <v>3116</v>
      </c>
      <c r="P31" s="215">
        <f t="shared" si="1"/>
        <v>13000</v>
      </c>
      <c r="Q31" s="215">
        <f t="shared" si="1"/>
        <v>2827</v>
      </c>
      <c r="R31" s="96" t="str">
        <f>IF(B31=表二!C31,"正确","错误")</f>
        <v>错误</v>
      </c>
    </row>
    <row r="32" spans="1:18" s="96" customFormat="1">
      <c r="A32" s="112"/>
    </row>
    <row r="33" spans="1:1" s="96" customFormat="1">
      <c r="A33" s="112"/>
    </row>
    <row r="34" spans="1:1" s="96" customFormat="1">
      <c r="A34" s="112"/>
    </row>
    <row r="35" spans="1:1" s="96" customFormat="1">
      <c r="A35" s="112"/>
    </row>
    <row r="36" spans="1:1" s="96" customFormat="1">
      <c r="A36" s="112"/>
    </row>
    <row r="37" spans="1:1" s="96" customFormat="1">
      <c r="A37" s="112"/>
    </row>
    <row r="38" spans="1:1" s="96" customFormat="1">
      <c r="A38" s="112"/>
    </row>
    <row r="39" spans="1:1" s="96" customFormat="1">
      <c r="A39" s="112"/>
    </row>
    <row r="40" spans="1:1" s="96" customFormat="1">
      <c r="A40" s="112"/>
    </row>
    <row r="41" spans="1:1" s="96" customFormat="1">
      <c r="A41" s="112"/>
    </row>
  </sheetData>
  <mergeCells count="1">
    <mergeCell ref="A2:Q2"/>
  </mergeCells>
  <phoneticPr fontId="13" type="noConversion"/>
  <printOptions horizontalCentered="1"/>
  <pageMargins left="0.47244094488188981" right="0.47244094488188981" top="0.27559055118110237" bottom="0.15748031496062992" header="0.11811023622047245" footer="0.11811023622047245"/>
  <pageSetup paperSize="9" scale="80" orientation="landscape" r:id="rId1"/>
</worksheet>
</file>

<file path=xl/worksheets/sheet8.xml><?xml version="1.0" encoding="utf-8"?>
<worksheet xmlns="http://schemas.openxmlformats.org/spreadsheetml/2006/main" xmlns:r="http://schemas.openxmlformats.org/officeDocument/2006/relationships">
  <dimension ref="A1:AB154"/>
  <sheetViews>
    <sheetView showGridLines="0" showZeros="0" topLeftCell="L1" workbookViewId="0">
      <selection activeCell="U51" sqref="U51:AB51"/>
    </sheetView>
  </sheetViews>
  <sheetFormatPr defaultColWidth="5.75" defaultRowHeight="14.25"/>
  <cols>
    <col min="1" max="1" width="14.25" style="116" customWidth="1"/>
    <col min="2" max="2" width="7.875" style="74" customWidth="1"/>
    <col min="3" max="26" width="6.75" style="74" customWidth="1"/>
    <col min="27" max="27" width="6.75" style="75" customWidth="1"/>
    <col min="28" max="28" width="6.75" style="74" customWidth="1"/>
    <col min="29" max="256" width="5.75" style="74"/>
    <col min="257" max="257" width="14.25" style="74" customWidth="1"/>
    <col min="258" max="258" width="7.875" style="74" customWidth="1"/>
    <col min="259" max="284" width="6.75" style="74" customWidth="1"/>
    <col min="285" max="512" width="5.75" style="74"/>
    <col min="513" max="513" width="14.25" style="74" customWidth="1"/>
    <col min="514" max="514" width="7.875" style="74" customWidth="1"/>
    <col min="515" max="540" width="6.75" style="74" customWidth="1"/>
    <col min="541" max="768" width="5.75" style="74"/>
    <col min="769" max="769" width="14.25" style="74" customWidth="1"/>
    <col min="770" max="770" width="7.875" style="74" customWidth="1"/>
    <col min="771" max="796" width="6.75" style="74" customWidth="1"/>
    <col min="797" max="1024" width="5.75" style="74"/>
    <col min="1025" max="1025" width="14.25" style="74" customWidth="1"/>
    <col min="1026" max="1026" width="7.875" style="74" customWidth="1"/>
    <col min="1027" max="1052" width="6.75" style="74" customWidth="1"/>
    <col min="1053" max="1280" width="5.75" style="74"/>
    <col min="1281" max="1281" width="14.25" style="74" customWidth="1"/>
    <col min="1282" max="1282" width="7.875" style="74" customWidth="1"/>
    <col min="1283" max="1308" width="6.75" style="74" customWidth="1"/>
    <col min="1309" max="1536" width="5.75" style="74"/>
    <col min="1537" max="1537" width="14.25" style="74" customWidth="1"/>
    <col min="1538" max="1538" width="7.875" style="74" customWidth="1"/>
    <col min="1539" max="1564" width="6.75" style="74" customWidth="1"/>
    <col min="1565" max="1792" width="5.75" style="74"/>
    <col min="1793" max="1793" width="14.25" style="74" customWidth="1"/>
    <col min="1794" max="1794" width="7.875" style="74" customWidth="1"/>
    <col min="1795" max="1820" width="6.75" style="74" customWidth="1"/>
    <col min="1821" max="2048" width="5.75" style="74"/>
    <col min="2049" max="2049" width="14.25" style="74" customWidth="1"/>
    <col min="2050" max="2050" width="7.875" style="74" customWidth="1"/>
    <col min="2051" max="2076" width="6.75" style="74" customWidth="1"/>
    <col min="2077" max="2304" width="5.75" style="74"/>
    <col min="2305" max="2305" width="14.25" style="74" customWidth="1"/>
    <col min="2306" max="2306" width="7.875" style="74" customWidth="1"/>
    <col min="2307" max="2332" width="6.75" style="74" customWidth="1"/>
    <col min="2333" max="2560" width="5.75" style="74"/>
    <col min="2561" max="2561" width="14.25" style="74" customWidth="1"/>
    <col min="2562" max="2562" width="7.875" style="74" customWidth="1"/>
    <col min="2563" max="2588" width="6.75" style="74" customWidth="1"/>
    <col min="2589" max="2816" width="5.75" style="74"/>
    <col min="2817" max="2817" width="14.25" style="74" customWidth="1"/>
    <col min="2818" max="2818" width="7.875" style="74" customWidth="1"/>
    <col min="2819" max="2844" width="6.75" style="74" customWidth="1"/>
    <col min="2845" max="3072" width="5.75" style="74"/>
    <col min="3073" max="3073" width="14.25" style="74" customWidth="1"/>
    <col min="3074" max="3074" width="7.875" style="74" customWidth="1"/>
    <col min="3075" max="3100" width="6.75" style="74" customWidth="1"/>
    <col min="3101" max="3328" width="5.75" style="74"/>
    <col min="3329" max="3329" width="14.25" style="74" customWidth="1"/>
    <col min="3330" max="3330" width="7.875" style="74" customWidth="1"/>
    <col min="3331" max="3356" width="6.75" style="74" customWidth="1"/>
    <col min="3357" max="3584" width="5.75" style="74"/>
    <col min="3585" max="3585" width="14.25" style="74" customWidth="1"/>
    <col min="3586" max="3586" width="7.875" style="74" customWidth="1"/>
    <col min="3587" max="3612" width="6.75" style="74" customWidth="1"/>
    <col min="3613" max="3840" width="5.75" style="74"/>
    <col min="3841" max="3841" width="14.25" style="74" customWidth="1"/>
    <col min="3842" max="3842" width="7.875" style="74" customWidth="1"/>
    <col min="3843" max="3868" width="6.75" style="74" customWidth="1"/>
    <col min="3869" max="4096" width="5.75" style="74"/>
    <col min="4097" max="4097" width="14.25" style="74" customWidth="1"/>
    <col min="4098" max="4098" width="7.875" style="74" customWidth="1"/>
    <col min="4099" max="4124" width="6.75" style="74" customWidth="1"/>
    <col min="4125" max="4352" width="5.75" style="74"/>
    <col min="4353" max="4353" width="14.25" style="74" customWidth="1"/>
    <col min="4354" max="4354" width="7.875" style="74" customWidth="1"/>
    <col min="4355" max="4380" width="6.75" style="74" customWidth="1"/>
    <col min="4381" max="4608" width="5.75" style="74"/>
    <col min="4609" max="4609" width="14.25" style="74" customWidth="1"/>
    <col min="4610" max="4610" width="7.875" style="74" customWidth="1"/>
    <col min="4611" max="4636" width="6.75" style="74" customWidth="1"/>
    <col min="4637" max="4864" width="5.75" style="74"/>
    <col min="4865" max="4865" width="14.25" style="74" customWidth="1"/>
    <col min="4866" max="4866" width="7.875" style="74" customWidth="1"/>
    <col min="4867" max="4892" width="6.75" style="74" customWidth="1"/>
    <col min="4893" max="5120" width="5.75" style="74"/>
    <col min="5121" max="5121" width="14.25" style="74" customWidth="1"/>
    <col min="5122" max="5122" width="7.875" style="74" customWidth="1"/>
    <col min="5123" max="5148" width="6.75" style="74" customWidth="1"/>
    <col min="5149" max="5376" width="5.75" style="74"/>
    <col min="5377" max="5377" width="14.25" style="74" customWidth="1"/>
    <col min="5378" max="5378" width="7.875" style="74" customWidth="1"/>
    <col min="5379" max="5404" width="6.75" style="74" customWidth="1"/>
    <col min="5405" max="5632" width="5.75" style="74"/>
    <col min="5633" max="5633" width="14.25" style="74" customWidth="1"/>
    <col min="5634" max="5634" width="7.875" style="74" customWidth="1"/>
    <col min="5635" max="5660" width="6.75" style="74" customWidth="1"/>
    <col min="5661" max="5888" width="5.75" style="74"/>
    <col min="5889" max="5889" width="14.25" style="74" customWidth="1"/>
    <col min="5890" max="5890" width="7.875" style="74" customWidth="1"/>
    <col min="5891" max="5916" width="6.75" style="74" customWidth="1"/>
    <col min="5917" max="6144" width="5.75" style="74"/>
    <col min="6145" max="6145" width="14.25" style="74" customWidth="1"/>
    <col min="6146" max="6146" width="7.875" style="74" customWidth="1"/>
    <col min="6147" max="6172" width="6.75" style="74" customWidth="1"/>
    <col min="6173" max="6400" width="5.75" style="74"/>
    <col min="6401" max="6401" width="14.25" style="74" customWidth="1"/>
    <col min="6402" max="6402" width="7.875" style="74" customWidth="1"/>
    <col min="6403" max="6428" width="6.75" style="74" customWidth="1"/>
    <col min="6429" max="6656" width="5.75" style="74"/>
    <col min="6657" max="6657" width="14.25" style="74" customWidth="1"/>
    <col min="6658" max="6658" width="7.875" style="74" customWidth="1"/>
    <col min="6659" max="6684" width="6.75" style="74" customWidth="1"/>
    <col min="6685" max="6912" width="5.75" style="74"/>
    <col min="6913" max="6913" width="14.25" style="74" customWidth="1"/>
    <col min="6914" max="6914" width="7.875" style="74" customWidth="1"/>
    <col min="6915" max="6940" width="6.75" style="74" customWidth="1"/>
    <col min="6941" max="7168" width="5.75" style="74"/>
    <col min="7169" max="7169" width="14.25" style="74" customWidth="1"/>
    <col min="7170" max="7170" width="7.875" style="74" customWidth="1"/>
    <col min="7171" max="7196" width="6.75" style="74" customWidth="1"/>
    <col min="7197" max="7424" width="5.75" style="74"/>
    <col min="7425" max="7425" width="14.25" style="74" customWidth="1"/>
    <col min="7426" max="7426" width="7.875" style="74" customWidth="1"/>
    <col min="7427" max="7452" width="6.75" style="74" customWidth="1"/>
    <col min="7453" max="7680" width="5.75" style="74"/>
    <col min="7681" max="7681" width="14.25" style="74" customWidth="1"/>
    <col min="7682" max="7682" width="7.875" style="74" customWidth="1"/>
    <col min="7683" max="7708" width="6.75" style="74" customWidth="1"/>
    <col min="7709" max="7936" width="5.75" style="74"/>
    <col min="7937" max="7937" width="14.25" style="74" customWidth="1"/>
    <col min="7938" max="7938" width="7.875" style="74" customWidth="1"/>
    <col min="7939" max="7964" width="6.75" style="74" customWidth="1"/>
    <col min="7965" max="8192" width="5.75" style="74"/>
    <col min="8193" max="8193" width="14.25" style="74" customWidth="1"/>
    <col min="8194" max="8194" width="7.875" style="74" customWidth="1"/>
    <col min="8195" max="8220" width="6.75" style="74" customWidth="1"/>
    <col min="8221" max="8448" width="5.75" style="74"/>
    <col min="8449" max="8449" width="14.25" style="74" customWidth="1"/>
    <col min="8450" max="8450" width="7.875" style="74" customWidth="1"/>
    <col min="8451" max="8476" width="6.75" style="74" customWidth="1"/>
    <col min="8477" max="8704" width="5.75" style="74"/>
    <col min="8705" max="8705" width="14.25" style="74" customWidth="1"/>
    <col min="8706" max="8706" width="7.875" style="74" customWidth="1"/>
    <col min="8707" max="8732" width="6.75" style="74" customWidth="1"/>
    <col min="8733" max="8960" width="5.75" style="74"/>
    <col min="8961" max="8961" width="14.25" style="74" customWidth="1"/>
    <col min="8962" max="8962" width="7.875" style="74" customWidth="1"/>
    <col min="8963" max="8988" width="6.75" style="74" customWidth="1"/>
    <col min="8989" max="9216" width="5.75" style="74"/>
    <col min="9217" max="9217" width="14.25" style="74" customWidth="1"/>
    <col min="9218" max="9218" width="7.875" style="74" customWidth="1"/>
    <col min="9219" max="9244" width="6.75" style="74" customWidth="1"/>
    <col min="9245" max="9472" width="5.75" style="74"/>
    <col min="9473" max="9473" width="14.25" style="74" customWidth="1"/>
    <col min="9474" max="9474" width="7.875" style="74" customWidth="1"/>
    <col min="9475" max="9500" width="6.75" style="74" customWidth="1"/>
    <col min="9501" max="9728" width="5.75" style="74"/>
    <col min="9729" max="9729" width="14.25" style="74" customWidth="1"/>
    <col min="9730" max="9730" width="7.875" style="74" customWidth="1"/>
    <col min="9731" max="9756" width="6.75" style="74" customWidth="1"/>
    <col min="9757" max="9984" width="5.75" style="74"/>
    <col min="9985" max="9985" width="14.25" style="74" customWidth="1"/>
    <col min="9986" max="9986" width="7.875" style="74" customWidth="1"/>
    <col min="9987" max="10012" width="6.75" style="74" customWidth="1"/>
    <col min="10013" max="10240" width="5.75" style="74"/>
    <col min="10241" max="10241" width="14.25" style="74" customWidth="1"/>
    <col min="10242" max="10242" width="7.875" style="74" customWidth="1"/>
    <col min="10243" max="10268" width="6.75" style="74" customWidth="1"/>
    <col min="10269" max="10496" width="5.75" style="74"/>
    <col min="10497" max="10497" width="14.25" style="74" customWidth="1"/>
    <col min="10498" max="10498" width="7.875" style="74" customWidth="1"/>
    <col min="10499" max="10524" width="6.75" style="74" customWidth="1"/>
    <col min="10525" max="10752" width="5.75" style="74"/>
    <col min="10753" max="10753" width="14.25" style="74" customWidth="1"/>
    <col min="10754" max="10754" width="7.875" style="74" customWidth="1"/>
    <col min="10755" max="10780" width="6.75" style="74" customWidth="1"/>
    <col min="10781" max="11008" width="5.75" style="74"/>
    <col min="11009" max="11009" width="14.25" style="74" customWidth="1"/>
    <col min="11010" max="11010" width="7.875" style="74" customWidth="1"/>
    <col min="11011" max="11036" width="6.75" style="74" customWidth="1"/>
    <col min="11037" max="11264" width="5.75" style="74"/>
    <col min="11265" max="11265" width="14.25" style="74" customWidth="1"/>
    <col min="11266" max="11266" width="7.875" style="74" customWidth="1"/>
    <col min="11267" max="11292" width="6.75" style="74" customWidth="1"/>
    <col min="11293" max="11520" width="5.75" style="74"/>
    <col min="11521" max="11521" width="14.25" style="74" customWidth="1"/>
    <col min="11522" max="11522" width="7.875" style="74" customWidth="1"/>
    <col min="11523" max="11548" width="6.75" style="74" customWidth="1"/>
    <col min="11549" max="11776" width="5.75" style="74"/>
    <col min="11777" max="11777" width="14.25" style="74" customWidth="1"/>
    <col min="11778" max="11778" width="7.875" style="74" customWidth="1"/>
    <col min="11779" max="11804" width="6.75" style="74" customWidth="1"/>
    <col min="11805" max="12032" width="5.75" style="74"/>
    <col min="12033" max="12033" width="14.25" style="74" customWidth="1"/>
    <col min="12034" max="12034" width="7.875" style="74" customWidth="1"/>
    <col min="12035" max="12060" width="6.75" style="74" customWidth="1"/>
    <col min="12061" max="12288" width="5.75" style="74"/>
    <col min="12289" max="12289" width="14.25" style="74" customWidth="1"/>
    <col min="12290" max="12290" width="7.875" style="74" customWidth="1"/>
    <col min="12291" max="12316" width="6.75" style="74" customWidth="1"/>
    <col min="12317" max="12544" width="5.75" style="74"/>
    <col min="12545" max="12545" width="14.25" style="74" customWidth="1"/>
    <col min="12546" max="12546" width="7.875" style="74" customWidth="1"/>
    <col min="12547" max="12572" width="6.75" style="74" customWidth="1"/>
    <col min="12573" max="12800" width="5.75" style="74"/>
    <col min="12801" max="12801" width="14.25" style="74" customWidth="1"/>
    <col min="12802" max="12802" width="7.875" style="74" customWidth="1"/>
    <col min="12803" max="12828" width="6.75" style="74" customWidth="1"/>
    <col min="12829" max="13056" width="5.75" style="74"/>
    <col min="13057" max="13057" width="14.25" style="74" customWidth="1"/>
    <col min="13058" max="13058" width="7.875" style="74" customWidth="1"/>
    <col min="13059" max="13084" width="6.75" style="74" customWidth="1"/>
    <col min="13085" max="13312" width="5.75" style="74"/>
    <col min="13313" max="13313" width="14.25" style="74" customWidth="1"/>
    <col min="13314" max="13314" width="7.875" style="74" customWidth="1"/>
    <col min="13315" max="13340" width="6.75" style="74" customWidth="1"/>
    <col min="13341" max="13568" width="5.75" style="74"/>
    <col min="13569" max="13569" width="14.25" style="74" customWidth="1"/>
    <col min="13570" max="13570" width="7.875" style="74" customWidth="1"/>
    <col min="13571" max="13596" width="6.75" style="74" customWidth="1"/>
    <col min="13597" max="13824" width="5.75" style="74"/>
    <col min="13825" max="13825" width="14.25" style="74" customWidth="1"/>
    <col min="13826" max="13826" width="7.875" style="74" customWidth="1"/>
    <col min="13827" max="13852" width="6.75" style="74" customWidth="1"/>
    <col min="13853" max="14080" width="5.75" style="74"/>
    <col min="14081" max="14081" width="14.25" style="74" customWidth="1"/>
    <col min="14082" max="14082" width="7.875" style="74" customWidth="1"/>
    <col min="14083" max="14108" width="6.75" style="74" customWidth="1"/>
    <col min="14109" max="14336" width="5.75" style="74"/>
    <col min="14337" max="14337" width="14.25" style="74" customWidth="1"/>
    <col min="14338" max="14338" width="7.875" style="74" customWidth="1"/>
    <col min="14339" max="14364" width="6.75" style="74" customWidth="1"/>
    <col min="14365" max="14592" width="5.75" style="74"/>
    <col min="14593" max="14593" width="14.25" style="74" customWidth="1"/>
    <col min="14594" max="14594" width="7.875" style="74" customWidth="1"/>
    <col min="14595" max="14620" width="6.75" style="74" customWidth="1"/>
    <col min="14621" max="14848" width="5.75" style="74"/>
    <col min="14849" max="14849" width="14.25" style="74" customWidth="1"/>
    <col min="14850" max="14850" width="7.875" style="74" customWidth="1"/>
    <col min="14851" max="14876" width="6.75" style="74" customWidth="1"/>
    <col min="14877" max="15104" width="5.75" style="74"/>
    <col min="15105" max="15105" width="14.25" style="74" customWidth="1"/>
    <col min="15106" max="15106" width="7.875" style="74" customWidth="1"/>
    <col min="15107" max="15132" width="6.75" style="74" customWidth="1"/>
    <col min="15133" max="15360" width="5.75" style="74"/>
    <col min="15361" max="15361" width="14.25" style="74" customWidth="1"/>
    <col min="15362" max="15362" width="7.875" style="74" customWidth="1"/>
    <col min="15363" max="15388" width="6.75" style="74" customWidth="1"/>
    <col min="15389" max="15616" width="5.75" style="74"/>
    <col min="15617" max="15617" width="14.25" style="74" customWidth="1"/>
    <col min="15618" max="15618" width="7.875" style="74" customWidth="1"/>
    <col min="15619" max="15644" width="6.75" style="74" customWidth="1"/>
    <col min="15645" max="15872" width="5.75" style="74"/>
    <col min="15873" max="15873" width="14.25" style="74" customWidth="1"/>
    <col min="15874" max="15874" width="7.875" style="74" customWidth="1"/>
    <col min="15875" max="15900" width="6.75" style="74" customWidth="1"/>
    <col min="15901" max="16128" width="5.75" style="74"/>
    <col min="16129" max="16129" width="14.25" style="74" customWidth="1"/>
    <col min="16130" max="16130" width="7.875" style="74" customWidth="1"/>
    <col min="16131" max="16156" width="6.75" style="74" customWidth="1"/>
    <col min="16157" max="16384" width="5.75" style="74"/>
  </cols>
  <sheetData>
    <row r="1" spans="1:28">
      <c r="A1" s="120" t="s">
        <v>229</v>
      </c>
    </row>
    <row r="2" spans="1:28" s="100" customFormat="1" ht="33.950000000000003" customHeight="1">
      <c r="A2" s="376" t="s">
        <v>1492</v>
      </c>
      <c r="B2" s="376" t="s">
        <v>259</v>
      </c>
      <c r="C2" s="376"/>
      <c r="D2" s="376"/>
      <c r="E2" s="376"/>
      <c r="F2" s="376"/>
      <c r="G2" s="376"/>
      <c r="H2" s="376"/>
      <c r="I2" s="376"/>
      <c r="J2" s="376"/>
      <c r="K2" s="376"/>
      <c r="L2" s="376"/>
      <c r="M2" s="376"/>
      <c r="N2" s="376"/>
      <c r="O2" s="376"/>
      <c r="P2" s="376"/>
      <c r="Q2" s="376"/>
      <c r="R2" s="376"/>
      <c r="S2" s="376"/>
      <c r="T2" s="376"/>
      <c r="U2" s="376"/>
      <c r="V2" s="376"/>
      <c r="W2" s="376"/>
      <c r="X2" s="376"/>
      <c r="Y2" s="376"/>
      <c r="Z2" s="376"/>
    </row>
    <row r="3" spans="1:28" ht="17.100000000000001"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83"/>
      <c r="AB3" s="77" t="s">
        <v>9</v>
      </c>
    </row>
    <row r="4" spans="1:28" ht="26.25" customHeight="1">
      <c r="A4" s="389" t="s">
        <v>230</v>
      </c>
      <c r="B4" s="84" t="s">
        <v>231</v>
      </c>
      <c r="C4" s="84"/>
      <c r="D4" s="84"/>
      <c r="E4" s="84"/>
      <c r="F4" s="84"/>
      <c r="G4" s="84"/>
      <c r="H4" s="84"/>
      <c r="I4" s="84"/>
      <c r="J4" s="84"/>
      <c r="K4" s="84"/>
      <c r="L4" s="84"/>
      <c r="M4" s="84"/>
      <c r="N4" s="84"/>
      <c r="O4" s="84"/>
      <c r="P4" s="84"/>
      <c r="Q4" s="84"/>
      <c r="R4" s="84"/>
      <c r="S4" s="84"/>
      <c r="T4" s="84"/>
      <c r="U4" s="84"/>
      <c r="V4" s="84"/>
      <c r="W4" s="84"/>
      <c r="X4" s="84"/>
      <c r="Y4" s="84"/>
      <c r="Z4" s="84"/>
      <c r="AA4" s="85"/>
      <c r="AB4" s="84"/>
    </row>
    <row r="5" spans="1:28" ht="30.75" customHeight="1">
      <c r="A5" s="389"/>
      <c r="B5" s="390" t="s">
        <v>39</v>
      </c>
      <c r="C5" s="390" t="s">
        <v>232</v>
      </c>
      <c r="D5" s="390"/>
      <c r="E5" s="390"/>
      <c r="F5" s="390"/>
      <c r="G5" s="390"/>
      <c r="H5" s="390"/>
      <c r="I5" s="390"/>
      <c r="J5" s="390"/>
      <c r="K5" s="390"/>
      <c r="L5" s="390"/>
      <c r="M5" s="390"/>
      <c r="N5" s="390"/>
      <c r="O5" s="390"/>
      <c r="P5" s="390"/>
      <c r="Q5" s="390"/>
      <c r="R5" s="390"/>
      <c r="S5" s="390"/>
      <c r="T5" s="390" t="s">
        <v>233</v>
      </c>
      <c r="U5" s="390"/>
      <c r="V5" s="390"/>
      <c r="W5" s="390"/>
      <c r="X5" s="390"/>
      <c r="Y5" s="390"/>
      <c r="Z5" s="390"/>
      <c r="AA5" s="390"/>
      <c r="AB5" s="390"/>
    </row>
    <row r="6" spans="1:28" s="116" customFormat="1" ht="64.5" customHeight="1">
      <c r="A6" s="389"/>
      <c r="B6" s="390"/>
      <c r="C6" s="119" t="s">
        <v>234</v>
      </c>
      <c r="D6" s="119" t="s">
        <v>235</v>
      </c>
      <c r="E6" s="119" t="s">
        <v>236</v>
      </c>
      <c r="F6" s="119" t="s">
        <v>237</v>
      </c>
      <c r="G6" s="119" t="s">
        <v>238</v>
      </c>
      <c r="H6" s="119" t="s">
        <v>239</v>
      </c>
      <c r="I6" s="119" t="s">
        <v>240</v>
      </c>
      <c r="J6" s="119" t="s">
        <v>241</v>
      </c>
      <c r="K6" s="119" t="s">
        <v>242</v>
      </c>
      <c r="L6" s="119" t="s">
        <v>243</v>
      </c>
      <c r="M6" s="119" t="s">
        <v>244</v>
      </c>
      <c r="N6" s="119" t="s">
        <v>245</v>
      </c>
      <c r="O6" s="119" t="s">
        <v>246</v>
      </c>
      <c r="P6" s="119" t="s">
        <v>247</v>
      </c>
      <c r="Q6" s="119" t="s">
        <v>248</v>
      </c>
      <c r="R6" s="323" t="s">
        <v>2007</v>
      </c>
      <c r="S6" s="119" t="s">
        <v>249</v>
      </c>
      <c r="T6" s="119" t="s">
        <v>234</v>
      </c>
      <c r="U6" s="119" t="s">
        <v>250</v>
      </c>
      <c r="V6" s="119" t="s">
        <v>251</v>
      </c>
      <c r="W6" s="119" t="s">
        <v>252</v>
      </c>
      <c r="X6" s="119" t="s">
        <v>253</v>
      </c>
      <c r="Y6" s="119" t="s">
        <v>254</v>
      </c>
      <c r="Z6" s="119" t="s">
        <v>255</v>
      </c>
      <c r="AA6" s="119" t="s">
        <v>256</v>
      </c>
      <c r="AB6" s="119" t="s">
        <v>257</v>
      </c>
    </row>
    <row r="7" spans="1:28" s="73" customFormat="1" ht="22.5" customHeight="1">
      <c r="A7" s="216" t="s">
        <v>1934</v>
      </c>
      <c r="B7" s="217">
        <f>'表一 '!C33</f>
        <v>162149</v>
      </c>
      <c r="C7" s="217">
        <f>'表一 '!B6</f>
        <v>32327</v>
      </c>
      <c r="D7" s="217">
        <f>'表一 '!C6</f>
        <v>35793</v>
      </c>
      <c r="E7" s="217">
        <f>'表一 '!D6</f>
        <v>110.72</v>
      </c>
      <c r="F7" s="217">
        <f>'表一 '!E6</f>
        <v>0</v>
      </c>
      <c r="G7" s="217" t="e">
        <f>'表一 '!#REF!</f>
        <v>#REF!</v>
      </c>
      <c r="H7" s="217" t="e">
        <f>'表一 '!#REF!</f>
        <v>#REF!</v>
      </c>
      <c r="I7" s="217" t="e">
        <f>'表一 '!#REF!</f>
        <v>#REF!</v>
      </c>
      <c r="J7" s="217" t="e">
        <f>'表一 '!#REF!</f>
        <v>#REF!</v>
      </c>
      <c r="K7" s="217">
        <f>'表一 '!F6</f>
        <v>0</v>
      </c>
      <c r="L7" s="217">
        <f>'表一 '!G6</f>
        <v>0</v>
      </c>
      <c r="M7" s="217">
        <f>'表一 '!H6</f>
        <v>0</v>
      </c>
      <c r="N7" s="217">
        <f>'表一 '!I6</f>
        <v>0</v>
      </c>
      <c r="O7" s="217">
        <f>'表一 '!J6</f>
        <v>0</v>
      </c>
      <c r="P7" s="217">
        <f>'表一 '!K6</f>
        <v>0</v>
      </c>
      <c r="Q7" s="217">
        <f>'表一 '!L6</f>
        <v>0</v>
      </c>
      <c r="R7" s="217">
        <f>'表一 '!M6</f>
        <v>0</v>
      </c>
      <c r="S7" s="217">
        <f>'表一 '!N6</f>
        <v>0</v>
      </c>
      <c r="T7" s="217">
        <f>'表一 '!O6</f>
        <v>0</v>
      </c>
      <c r="U7" s="217">
        <f>'表一 '!P6</f>
        <v>0</v>
      </c>
      <c r="V7" s="217">
        <f>'表一 '!Q6</f>
        <v>0</v>
      </c>
      <c r="W7" s="217">
        <f>'表一 '!R6</f>
        <v>0</v>
      </c>
      <c r="X7" s="217">
        <f>'表一 '!S6</f>
        <v>0</v>
      </c>
      <c r="Y7" s="217">
        <f>'表一 '!T6</f>
        <v>0</v>
      </c>
      <c r="Z7" s="217">
        <f>'表一 '!U6</f>
        <v>0</v>
      </c>
      <c r="AA7" s="217">
        <f>'表一 '!V6</f>
        <v>0</v>
      </c>
      <c r="AB7" s="217">
        <f>'表一 '!W6</f>
        <v>0</v>
      </c>
    </row>
    <row r="8" spans="1:28" s="73" customFormat="1" ht="22.5" hidden="1" customHeight="1">
      <c r="A8" s="219" t="s">
        <v>1935</v>
      </c>
      <c r="B8" s="79"/>
      <c r="C8" s="79"/>
      <c r="D8" s="79"/>
      <c r="E8" s="79"/>
      <c r="F8" s="79"/>
      <c r="G8" s="79"/>
      <c r="H8" s="79"/>
      <c r="I8" s="79"/>
      <c r="J8" s="79"/>
      <c r="K8" s="79"/>
      <c r="L8" s="79"/>
      <c r="M8" s="79"/>
      <c r="N8" s="79"/>
      <c r="O8" s="79"/>
      <c r="P8" s="79"/>
      <c r="Q8" s="79"/>
      <c r="R8" s="79"/>
      <c r="S8" s="79"/>
      <c r="T8" s="79"/>
      <c r="U8" s="79"/>
      <c r="V8" s="79"/>
      <c r="W8" s="79"/>
      <c r="X8" s="79"/>
      <c r="Y8" s="79"/>
      <c r="Z8" s="79"/>
      <c r="AA8" s="81"/>
      <c r="AB8" s="79"/>
    </row>
    <row r="9" spans="1:28" s="73" customFormat="1" ht="22.5" hidden="1" customHeight="1">
      <c r="A9" s="220" t="s">
        <v>1936</v>
      </c>
      <c r="B9" s="79"/>
      <c r="C9" s="79"/>
      <c r="D9" s="79"/>
      <c r="E9" s="79"/>
      <c r="F9" s="79"/>
      <c r="G9" s="79"/>
      <c r="H9" s="79"/>
      <c r="I9" s="79"/>
      <c r="J9" s="79"/>
      <c r="K9" s="79"/>
      <c r="L9" s="79"/>
      <c r="M9" s="79"/>
      <c r="N9" s="79"/>
      <c r="O9" s="79"/>
      <c r="P9" s="79"/>
      <c r="Q9" s="79"/>
      <c r="R9" s="79"/>
      <c r="S9" s="79"/>
      <c r="T9" s="79"/>
      <c r="U9" s="79"/>
      <c r="V9" s="79"/>
      <c r="W9" s="79"/>
      <c r="X9" s="79"/>
      <c r="Y9" s="79"/>
      <c r="Z9" s="79"/>
      <c r="AA9" s="81"/>
      <c r="AB9" s="79"/>
    </row>
    <row r="10" spans="1:28" s="73" customFormat="1" ht="22.5" hidden="1" customHeight="1">
      <c r="A10" s="220" t="s">
        <v>1937</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2"/>
      <c r="AB10" s="80"/>
    </row>
    <row r="11" spans="1:28" s="73" customFormat="1" ht="22.5" hidden="1" customHeight="1">
      <c r="A11" s="221" t="s">
        <v>1938</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2"/>
      <c r="AB11" s="80"/>
    </row>
    <row r="12" spans="1:28" s="73" customFormat="1" ht="22.5" hidden="1" customHeight="1">
      <c r="A12" s="221" t="s">
        <v>1951</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2"/>
      <c r="AB12" s="80"/>
    </row>
    <row r="13" spans="1:28" s="73" customFormat="1" ht="22.5" hidden="1" customHeight="1">
      <c r="A13" s="221" t="s">
        <v>1952</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2"/>
      <c r="AB13" s="80"/>
    </row>
    <row r="14" spans="1:28" s="73" customFormat="1" ht="22.5" hidden="1" customHeight="1">
      <c r="A14" s="221" t="s">
        <v>1953</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2"/>
      <c r="AB14" s="80"/>
    </row>
    <row r="15" spans="1:28" s="73" customFormat="1" ht="22.5" hidden="1" customHeight="1">
      <c r="A15" s="221" t="s">
        <v>1954</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2"/>
      <c r="AB15" s="80"/>
    </row>
    <row r="16" spans="1:28" s="73" customFormat="1" ht="22.5" hidden="1" customHeight="1">
      <c r="A16" s="221" t="s">
        <v>1955</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2"/>
      <c r="AB16" s="80"/>
    </row>
    <row r="17" spans="1:28" s="73" customFormat="1" ht="22.5" hidden="1" customHeight="1">
      <c r="A17" s="221" t="s">
        <v>1956</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2"/>
      <c r="AB17" s="80"/>
    </row>
    <row r="18" spans="1:28" s="73" customFormat="1" ht="22.5" hidden="1" customHeight="1">
      <c r="A18" s="221" t="s">
        <v>1957</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2"/>
      <c r="AB18" s="80"/>
    </row>
    <row r="19" spans="1:28" s="73" customFormat="1" ht="22.5" hidden="1" customHeight="1">
      <c r="A19" s="221" t="s">
        <v>1958</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2"/>
      <c r="AB19" s="80"/>
    </row>
    <row r="20" spans="1:28" s="73" customFormat="1" ht="22.5" hidden="1" customHeight="1">
      <c r="A20" s="221" t="s">
        <v>1959</v>
      </c>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2"/>
      <c r="AB20" s="80"/>
    </row>
    <row r="21" spans="1:28" s="73" customFormat="1" ht="22.5" hidden="1" customHeight="1">
      <c r="A21" s="221" t="s">
        <v>1960</v>
      </c>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2"/>
      <c r="AB21" s="80"/>
    </row>
    <row r="22" spans="1:28" s="73" customFormat="1" ht="22.5" hidden="1" customHeight="1">
      <c r="A22" s="221" t="s">
        <v>1961</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2"/>
      <c r="AB22" s="80"/>
    </row>
    <row r="23" spans="1:28" s="73" customFormat="1" ht="22.5" hidden="1" customHeight="1">
      <c r="A23" s="219" t="s">
        <v>1962</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2"/>
      <c r="AB23" s="80"/>
    </row>
    <row r="24" spans="1:28" s="73" customFormat="1" ht="22.5" hidden="1" customHeight="1">
      <c r="A24" s="221" t="s">
        <v>1963</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2"/>
      <c r="AB24" s="80"/>
    </row>
    <row r="25" spans="1:28" s="73" customFormat="1" ht="22.5" hidden="1" customHeight="1">
      <c r="A25" s="221" t="s">
        <v>1937</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2"/>
      <c r="AB25" s="80"/>
    </row>
    <row r="26" spans="1:28" s="73" customFormat="1" ht="22.5" hidden="1" customHeight="1">
      <c r="A26" s="221" t="s">
        <v>1964</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2"/>
      <c r="AB26" s="80"/>
    </row>
    <row r="27" spans="1:28" s="73" customFormat="1" ht="22.5" hidden="1" customHeight="1">
      <c r="A27" s="221" t="s">
        <v>1380</v>
      </c>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2"/>
      <c r="AB27" s="80"/>
    </row>
    <row r="28" spans="1:28" s="73" customFormat="1" ht="22.5" hidden="1" customHeight="1">
      <c r="A28" s="221" t="s">
        <v>1381</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2"/>
      <c r="AB28" s="80"/>
    </row>
    <row r="29" spans="1:28" s="73" customFormat="1" ht="22.5" hidden="1" customHeight="1">
      <c r="A29" s="221" t="s">
        <v>1382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2"/>
      <c r="AB29" s="80"/>
    </row>
    <row r="30" spans="1:28" s="73" customFormat="1" ht="22.5" hidden="1" customHeight="1">
      <c r="A30" s="221" t="s">
        <v>1383</v>
      </c>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2"/>
      <c r="AB30" s="80"/>
    </row>
    <row r="31" spans="1:28" s="73" customFormat="1" ht="22.5" hidden="1" customHeight="1">
      <c r="A31" s="219" t="s">
        <v>1939</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2"/>
      <c r="AB31" s="80"/>
    </row>
    <row r="32" spans="1:28" s="73" customFormat="1" ht="22.5" hidden="1" customHeight="1">
      <c r="A32" s="221" t="s">
        <v>1940</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2"/>
      <c r="AB32" s="80"/>
    </row>
    <row r="33" spans="1:28" ht="22.5" hidden="1" customHeight="1">
      <c r="A33" s="221" t="s">
        <v>1965</v>
      </c>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3"/>
      <c r="AB33" s="222"/>
    </row>
    <row r="34" spans="1:28" ht="22.5" hidden="1" customHeight="1">
      <c r="A34" s="221" t="s">
        <v>1966</v>
      </c>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3"/>
      <c r="AB34" s="222"/>
    </row>
    <row r="35" spans="1:28" ht="22.5" hidden="1" customHeight="1">
      <c r="A35" s="221" t="s">
        <v>1967</v>
      </c>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3"/>
      <c r="AB35" s="222"/>
    </row>
    <row r="36" spans="1:28" ht="22.5" hidden="1" customHeight="1">
      <c r="A36" s="221" t="s">
        <v>1968</v>
      </c>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3"/>
      <c r="AB36" s="222"/>
    </row>
    <row r="37" spans="1:28" ht="22.5" hidden="1" customHeight="1">
      <c r="A37" s="221" t="s">
        <v>1969</v>
      </c>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3"/>
      <c r="AB37" s="222"/>
    </row>
    <row r="38" spans="1:28" ht="22.5" hidden="1" customHeight="1">
      <c r="A38" s="221" t="s">
        <v>1970</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3"/>
      <c r="AB38" s="222"/>
    </row>
    <row r="39" spans="1:28" ht="22.5" hidden="1" customHeight="1">
      <c r="A39" s="221" t="s">
        <v>1971</v>
      </c>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3"/>
      <c r="AB39" s="222"/>
    </row>
    <row r="40" spans="1:28" ht="22.5" customHeight="1">
      <c r="A40" s="216" t="s">
        <v>1972</v>
      </c>
      <c r="B40" s="224">
        <f>B41+B42</f>
        <v>162149</v>
      </c>
      <c r="C40" s="224">
        <f t="shared" ref="C40:AB40" si="0">C41+C42</f>
        <v>110249</v>
      </c>
      <c r="D40" s="224">
        <f t="shared" si="0"/>
        <v>35793</v>
      </c>
      <c r="E40" s="224">
        <f t="shared" si="0"/>
        <v>5120</v>
      </c>
      <c r="F40" s="224">
        <f t="shared" si="0"/>
        <v>0</v>
      </c>
      <c r="G40" s="224">
        <f t="shared" si="0"/>
        <v>576</v>
      </c>
      <c r="H40" s="224">
        <f t="shared" si="0"/>
        <v>24000</v>
      </c>
      <c r="I40" s="224">
        <f t="shared" si="0"/>
        <v>3000</v>
      </c>
      <c r="J40" s="224">
        <f t="shared" si="0"/>
        <v>3000</v>
      </c>
      <c r="K40" s="224">
        <f t="shared" si="0"/>
        <v>1000</v>
      </c>
      <c r="L40" s="224">
        <f t="shared" si="0"/>
        <v>2500</v>
      </c>
      <c r="M40" s="224">
        <f t="shared" si="0"/>
        <v>10000</v>
      </c>
      <c r="N40" s="224">
        <f t="shared" si="0"/>
        <v>1000</v>
      </c>
      <c r="O40" s="224">
        <f t="shared" si="0"/>
        <v>8100</v>
      </c>
      <c r="P40" s="224">
        <f t="shared" si="0"/>
        <v>16000</v>
      </c>
      <c r="Q40" s="224">
        <f t="shared" si="0"/>
        <v>0</v>
      </c>
      <c r="R40" s="224">
        <f t="shared" si="0"/>
        <v>150</v>
      </c>
      <c r="S40" s="224">
        <f t="shared" si="0"/>
        <v>10</v>
      </c>
      <c r="T40" s="224">
        <f t="shared" si="0"/>
        <v>51900</v>
      </c>
      <c r="U40" s="224">
        <f t="shared" si="0"/>
        <v>2300</v>
      </c>
      <c r="V40" s="224">
        <f t="shared" si="0"/>
        <v>18000</v>
      </c>
      <c r="W40" s="224">
        <f t="shared" si="0"/>
        <v>5000</v>
      </c>
      <c r="X40" s="224">
        <f t="shared" si="0"/>
        <v>0</v>
      </c>
      <c r="Y40" s="224">
        <f t="shared" si="0"/>
        <v>24000</v>
      </c>
      <c r="Z40" s="224">
        <f t="shared" si="0"/>
        <v>0</v>
      </c>
      <c r="AA40" s="224">
        <f t="shared" si="0"/>
        <v>0</v>
      </c>
      <c r="AB40" s="224">
        <f t="shared" si="0"/>
        <v>2600</v>
      </c>
    </row>
    <row r="41" spans="1:28" ht="22.5" customHeight="1">
      <c r="A41" s="220" t="s">
        <v>1973</v>
      </c>
      <c r="B41" s="224">
        <f>C41+T41</f>
        <v>0</v>
      </c>
      <c r="C41" s="224">
        <f>SUM(D41:S41)</f>
        <v>0</v>
      </c>
      <c r="D41" s="222"/>
      <c r="E41" s="222"/>
      <c r="F41" s="222"/>
      <c r="G41" s="222"/>
      <c r="H41" s="222"/>
      <c r="I41" s="222"/>
      <c r="J41" s="222"/>
      <c r="K41" s="222"/>
      <c r="L41" s="222"/>
      <c r="M41" s="222"/>
      <c r="N41" s="222"/>
      <c r="O41" s="222"/>
      <c r="P41" s="222"/>
      <c r="Q41" s="222"/>
      <c r="R41" s="222"/>
      <c r="S41" s="222"/>
      <c r="T41" s="224">
        <f>SUM(U41:AB41)</f>
        <v>0</v>
      </c>
      <c r="U41" s="222"/>
      <c r="V41" s="222"/>
      <c r="W41" s="222"/>
      <c r="X41" s="222"/>
      <c r="Y41" s="222"/>
      <c r="Z41" s="222"/>
      <c r="AA41" s="222"/>
      <c r="AB41" s="222"/>
    </row>
    <row r="42" spans="1:28" ht="22.5" customHeight="1">
      <c r="A42" s="225" t="s">
        <v>1965</v>
      </c>
      <c r="B42" s="224">
        <f t="shared" ref="B42:B57" si="1">C42+T42</f>
        <v>162149</v>
      </c>
      <c r="C42" s="224">
        <f t="shared" ref="C42:C57" si="2">SUM(D42:S42)</f>
        <v>110249</v>
      </c>
      <c r="D42" s="224">
        <f t="shared" ref="D42:AB42" si="3">SUM(D43:D57)</f>
        <v>35793</v>
      </c>
      <c r="E42" s="224">
        <f t="shared" si="3"/>
        <v>5120</v>
      </c>
      <c r="F42" s="224">
        <f t="shared" si="3"/>
        <v>0</v>
      </c>
      <c r="G42" s="224">
        <f t="shared" si="3"/>
        <v>576</v>
      </c>
      <c r="H42" s="224">
        <f t="shared" si="3"/>
        <v>24000</v>
      </c>
      <c r="I42" s="224">
        <f t="shared" si="3"/>
        <v>3000</v>
      </c>
      <c r="J42" s="224">
        <f t="shared" si="3"/>
        <v>3000</v>
      </c>
      <c r="K42" s="224">
        <f t="shared" si="3"/>
        <v>1000</v>
      </c>
      <c r="L42" s="224">
        <f t="shared" si="3"/>
        <v>2500</v>
      </c>
      <c r="M42" s="224">
        <f t="shared" si="3"/>
        <v>10000</v>
      </c>
      <c r="N42" s="224">
        <f t="shared" si="3"/>
        <v>1000</v>
      </c>
      <c r="O42" s="224">
        <f t="shared" si="3"/>
        <v>8100</v>
      </c>
      <c r="P42" s="224">
        <f t="shared" si="3"/>
        <v>16000</v>
      </c>
      <c r="Q42" s="224">
        <f t="shared" si="3"/>
        <v>0</v>
      </c>
      <c r="R42" s="224">
        <f t="shared" si="3"/>
        <v>150</v>
      </c>
      <c r="S42" s="224">
        <f t="shared" si="3"/>
        <v>10</v>
      </c>
      <c r="T42" s="224">
        <f t="shared" ref="T42:T57" si="4">SUM(U42:AB42)</f>
        <v>51900</v>
      </c>
      <c r="U42" s="224">
        <f t="shared" si="3"/>
        <v>2300</v>
      </c>
      <c r="V42" s="224">
        <f t="shared" si="3"/>
        <v>18000</v>
      </c>
      <c r="W42" s="224">
        <f t="shared" si="3"/>
        <v>5000</v>
      </c>
      <c r="X42" s="224">
        <f t="shared" si="3"/>
        <v>0</v>
      </c>
      <c r="Y42" s="224">
        <f t="shared" si="3"/>
        <v>24000</v>
      </c>
      <c r="Z42" s="224">
        <f t="shared" si="3"/>
        <v>0</v>
      </c>
      <c r="AA42" s="224">
        <f t="shared" si="3"/>
        <v>0</v>
      </c>
      <c r="AB42" s="224">
        <f t="shared" si="3"/>
        <v>2600</v>
      </c>
    </row>
    <row r="43" spans="1:28" ht="22.5" customHeight="1">
      <c r="A43" s="221" t="s">
        <v>1974</v>
      </c>
      <c r="B43" s="224">
        <f t="shared" si="1"/>
        <v>0</v>
      </c>
      <c r="C43" s="224">
        <f t="shared" si="2"/>
        <v>0</v>
      </c>
      <c r="D43" s="222"/>
      <c r="E43" s="222"/>
      <c r="F43" s="222"/>
      <c r="G43" s="222"/>
      <c r="H43" s="222"/>
      <c r="I43" s="222"/>
      <c r="J43" s="222"/>
      <c r="K43" s="222"/>
      <c r="L43" s="222"/>
      <c r="M43" s="222"/>
      <c r="N43" s="222"/>
      <c r="O43" s="222"/>
      <c r="P43" s="222"/>
      <c r="Q43" s="222"/>
      <c r="R43" s="222"/>
      <c r="S43" s="222"/>
      <c r="T43" s="224">
        <f t="shared" si="4"/>
        <v>0</v>
      </c>
      <c r="U43" s="222"/>
      <c r="V43" s="222"/>
      <c r="W43" s="222"/>
      <c r="X43" s="222"/>
      <c r="Y43" s="222"/>
      <c r="Z43" s="222"/>
      <c r="AA43" s="223"/>
      <c r="AB43" s="222"/>
    </row>
    <row r="44" spans="1:28" ht="22.5" customHeight="1">
      <c r="A44" s="221" t="s">
        <v>1975</v>
      </c>
      <c r="B44" s="224">
        <f t="shared" si="1"/>
        <v>0</v>
      </c>
      <c r="C44" s="224">
        <f t="shared" si="2"/>
        <v>0</v>
      </c>
      <c r="D44" s="222"/>
      <c r="E44" s="222"/>
      <c r="F44" s="222"/>
      <c r="G44" s="222"/>
      <c r="H44" s="222"/>
      <c r="I44" s="222"/>
      <c r="J44" s="222"/>
      <c r="K44" s="222"/>
      <c r="L44" s="222"/>
      <c r="M44" s="222"/>
      <c r="N44" s="222"/>
      <c r="O44" s="222"/>
      <c r="P44" s="222"/>
      <c r="Q44" s="222"/>
      <c r="R44" s="222"/>
      <c r="S44" s="222"/>
      <c r="T44" s="224">
        <f t="shared" si="4"/>
        <v>0</v>
      </c>
      <c r="U44" s="222"/>
      <c r="V44" s="222"/>
      <c r="W44" s="222"/>
      <c r="X44" s="222"/>
      <c r="Y44" s="222"/>
      <c r="Z44" s="222"/>
      <c r="AA44" s="223"/>
      <c r="AB44" s="222"/>
    </row>
    <row r="45" spans="1:28" ht="22.5" customHeight="1">
      <c r="A45" s="221" t="s">
        <v>1976</v>
      </c>
      <c r="B45" s="224">
        <f t="shared" si="1"/>
        <v>0</v>
      </c>
      <c r="C45" s="224">
        <f t="shared" si="2"/>
        <v>0</v>
      </c>
      <c r="D45" s="222"/>
      <c r="E45" s="222"/>
      <c r="F45" s="222"/>
      <c r="G45" s="222"/>
      <c r="H45" s="222"/>
      <c r="I45" s="222"/>
      <c r="J45" s="222"/>
      <c r="K45" s="222"/>
      <c r="L45" s="222"/>
      <c r="M45" s="222"/>
      <c r="N45" s="222"/>
      <c r="O45" s="222"/>
      <c r="P45" s="222"/>
      <c r="Q45" s="222"/>
      <c r="R45" s="222"/>
      <c r="S45" s="222"/>
      <c r="T45" s="224">
        <f t="shared" si="4"/>
        <v>0</v>
      </c>
      <c r="U45" s="222"/>
      <c r="V45" s="222"/>
      <c r="W45" s="222"/>
      <c r="X45" s="222"/>
      <c r="Y45" s="222"/>
      <c r="Z45" s="222"/>
      <c r="AA45" s="223"/>
      <c r="AB45" s="222"/>
    </row>
    <row r="46" spans="1:28" ht="22.5" customHeight="1">
      <c r="A46" s="221" t="s">
        <v>1977</v>
      </c>
      <c r="B46" s="224">
        <f t="shared" si="1"/>
        <v>0</v>
      </c>
      <c r="C46" s="224">
        <f t="shared" si="2"/>
        <v>0</v>
      </c>
      <c r="D46" s="222"/>
      <c r="E46" s="222"/>
      <c r="F46" s="222"/>
      <c r="G46" s="222"/>
      <c r="H46" s="222"/>
      <c r="I46" s="222"/>
      <c r="J46" s="222"/>
      <c r="K46" s="222"/>
      <c r="L46" s="222"/>
      <c r="M46" s="222"/>
      <c r="N46" s="222"/>
      <c r="O46" s="222"/>
      <c r="P46" s="222"/>
      <c r="Q46" s="222"/>
      <c r="R46" s="222"/>
      <c r="S46" s="222"/>
      <c r="T46" s="224">
        <f t="shared" si="4"/>
        <v>0</v>
      </c>
      <c r="U46" s="222"/>
      <c r="V46" s="222"/>
      <c r="W46" s="222"/>
      <c r="X46" s="222"/>
      <c r="Y46" s="222"/>
      <c r="Z46" s="222"/>
      <c r="AA46" s="223"/>
      <c r="AB46" s="222"/>
    </row>
    <row r="47" spans="1:28" ht="22.5" customHeight="1">
      <c r="A47" s="221" t="s">
        <v>1978</v>
      </c>
      <c r="B47" s="224">
        <f t="shared" si="1"/>
        <v>0</v>
      </c>
      <c r="C47" s="224">
        <f t="shared" si="2"/>
        <v>0</v>
      </c>
      <c r="D47" s="222"/>
      <c r="E47" s="222"/>
      <c r="F47" s="222"/>
      <c r="G47" s="222"/>
      <c r="H47" s="222"/>
      <c r="I47" s="222"/>
      <c r="J47" s="222"/>
      <c r="K47" s="222"/>
      <c r="L47" s="222"/>
      <c r="M47" s="222"/>
      <c r="N47" s="222"/>
      <c r="O47" s="222"/>
      <c r="P47" s="222"/>
      <c r="Q47" s="222"/>
      <c r="R47" s="222"/>
      <c r="S47" s="222"/>
      <c r="T47" s="224">
        <f t="shared" si="4"/>
        <v>0</v>
      </c>
      <c r="U47" s="222"/>
      <c r="V47" s="222"/>
      <c r="W47" s="222"/>
      <c r="X47" s="222"/>
      <c r="Y47" s="222"/>
      <c r="Z47" s="222"/>
      <c r="AA47" s="223"/>
      <c r="AB47" s="222"/>
    </row>
    <row r="48" spans="1:28" ht="22.5" customHeight="1">
      <c r="A48" s="221" t="s">
        <v>1979</v>
      </c>
      <c r="B48" s="224">
        <f t="shared" si="1"/>
        <v>0</v>
      </c>
      <c r="C48" s="224">
        <f t="shared" si="2"/>
        <v>0</v>
      </c>
      <c r="D48" s="222"/>
      <c r="E48" s="222"/>
      <c r="F48" s="222"/>
      <c r="G48" s="222"/>
      <c r="H48" s="222"/>
      <c r="I48" s="222"/>
      <c r="J48" s="222"/>
      <c r="K48" s="222"/>
      <c r="L48" s="222"/>
      <c r="M48" s="222"/>
      <c r="N48" s="222"/>
      <c r="O48" s="222"/>
      <c r="P48" s="222"/>
      <c r="Q48" s="222"/>
      <c r="R48" s="222"/>
      <c r="S48" s="222"/>
      <c r="T48" s="224">
        <f t="shared" si="4"/>
        <v>0</v>
      </c>
      <c r="U48" s="222"/>
      <c r="V48" s="222"/>
      <c r="W48" s="222"/>
      <c r="X48" s="222"/>
      <c r="Y48" s="222"/>
      <c r="Z48" s="222"/>
      <c r="AA48" s="223"/>
      <c r="AB48" s="222"/>
    </row>
    <row r="49" spans="1:28" ht="22.5" customHeight="1">
      <c r="A49" s="221" t="s">
        <v>1980</v>
      </c>
      <c r="B49" s="224">
        <f t="shared" si="1"/>
        <v>0</v>
      </c>
      <c r="C49" s="224">
        <f t="shared" si="2"/>
        <v>0</v>
      </c>
      <c r="D49" s="222"/>
      <c r="E49" s="222"/>
      <c r="F49" s="222"/>
      <c r="G49" s="222"/>
      <c r="H49" s="222"/>
      <c r="I49" s="222"/>
      <c r="J49" s="222"/>
      <c r="K49" s="222"/>
      <c r="L49" s="222"/>
      <c r="M49" s="222"/>
      <c r="N49" s="222"/>
      <c r="O49" s="222"/>
      <c r="P49" s="222"/>
      <c r="Q49" s="222"/>
      <c r="R49" s="222"/>
      <c r="S49" s="222"/>
      <c r="T49" s="224">
        <f t="shared" si="4"/>
        <v>0</v>
      </c>
      <c r="U49" s="222"/>
      <c r="V49" s="222"/>
      <c r="W49" s="222"/>
      <c r="X49" s="222"/>
      <c r="Y49" s="222"/>
      <c r="Z49" s="222"/>
      <c r="AA49" s="223"/>
      <c r="AB49" s="222"/>
    </row>
    <row r="50" spans="1:28" ht="22.5" customHeight="1">
      <c r="A50" s="221" t="s">
        <v>1981</v>
      </c>
      <c r="B50" s="224">
        <f t="shared" si="1"/>
        <v>0</v>
      </c>
      <c r="C50" s="224">
        <f t="shared" si="2"/>
        <v>0</v>
      </c>
      <c r="D50" s="222"/>
      <c r="E50" s="222"/>
      <c r="F50" s="222"/>
      <c r="G50" s="222"/>
      <c r="H50" s="222"/>
      <c r="I50" s="222"/>
      <c r="J50" s="222"/>
      <c r="K50" s="222"/>
      <c r="L50" s="222"/>
      <c r="M50" s="222"/>
      <c r="N50" s="222"/>
      <c r="O50" s="222"/>
      <c r="P50" s="222"/>
      <c r="Q50" s="222"/>
      <c r="R50" s="222"/>
      <c r="S50" s="222"/>
      <c r="T50" s="224">
        <f t="shared" si="4"/>
        <v>0</v>
      </c>
      <c r="U50" s="222"/>
      <c r="V50" s="222"/>
      <c r="W50" s="222"/>
      <c r="X50" s="222"/>
      <c r="Y50" s="222"/>
      <c r="Z50" s="222"/>
      <c r="AA50" s="223"/>
      <c r="AB50" s="222"/>
    </row>
    <row r="51" spans="1:28" ht="22.5" customHeight="1">
      <c r="A51" s="221" t="s">
        <v>1982</v>
      </c>
      <c r="B51" s="224">
        <f t="shared" si="1"/>
        <v>162149</v>
      </c>
      <c r="C51" s="224">
        <f t="shared" si="2"/>
        <v>110249</v>
      </c>
      <c r="D51" s="222">
        <v>35793</v>
      </c>
      <c r="E51" s="222">
        <v>5120</v>
      </c>
      <c r="F51" s="222"/>
      <c r="G51" s="222">
        <v>576</v>
      </c>
      <c r="H51" s="222">
        <v>24000</v>
      </c>
      <c r="I51" s="222">
        <v>3000</v>
      </c>
      <c r="J51" s="222">
        <v>3000</v>
      </c>
      <c r="K51" s="222">
        <v>1000</v>
      </c>
      <c r="L51" s="222">
        <v>2500</v>
      </c>
      <c r="M51" s="222">
        <v>10000</v>
      </c>
      <c r="N51" s="222">
        <v>1000</v>
      </c>
      <c r="O51" s="222">
        <v>8100</v>
      </c>
      <c r="P51" s="222">
        <v>16000</v>
      </c>
      <c r="Q51" s="222"/>
      <c r="R51" s="222">
        <v>150</v>
      </c>
      <c r="S51" s="222">
        <v>10</v>
      </c>
      <c r="T51" s="224">
        <f t="shared" si="4"/>
        <v>51900</v>
      </c>
      <c r="U51" s="222">
        <v>2300</v>
      </c>
      <c r="V51" s="222">
        <v>18000</v>
      </c>
      <c r="W51" s="222">
        <v>5000</v>
      </c>
      <c r="X51" s="222"/>
      <c r="Y51" s="222">
        <v>24000</v>
      </c>
      <c r="Z51" s="222"/>
      <c r="AA51" s="223"/>
      <c r="AB51" s="222">
        <v>2600</v>
      </c>
    </row>
    <row r="52" spans="1:28" ht="22.5" customHeight="1">
      <c r="A52" s="221" t="s">
        <v>1983</v>
      </c>
      <c r="B52" s="224">
        <f t="shared" si="1"/>
        <v>0</v>
      </c>
      <c r="C52" s="224">
        <f t="shared" si="2"/>
        <v>0</v>
      </c>
      <c r="D52" s="222"/>
      <c r="E52" s="222"/>
      <c r="F52" s="222"/>
      <c r="G52" s="222"/>
      <c r="H52" s="222"/>
      <c r="I52" s="222"/>
      <c r="J52" s="222"/>
      <c r="K52" s="222"/>
      <c r="L52" s="222"/>
      <c r="M52" s="222"/>
      <c r="N52" s="222"/>
      <c r="O52" s="222"/>
      <c r="P52" s="222"/>
      <c r="Q52" s="222"/>
      <c r="R52" s="222"/>
      <c r="S52" s="222"/>
      <c r="T52" s="224">
        <f t="shared" si="4"/>
        <v>0</v>
      </c>
      <c r="U52" s="222"/>
      <c r="V52" s="222"/>
      <c r="W52" s="222"/>
      <c r="X52" s="222"/>
      <c r="Y52" s="222"/>
      <c r="Z52" s="222"/>
      <c r="AA52" s="223"/>
      <c r="AB52" s="222"/>
    </row>
    <row r="53" spans="1:28" ht="22.5" customHeight="1">
      <c r="A53" s="221" t="s">
        <v>1984</v>
      </c>
      <c r="B53" s="224">
        <f t="shared" si="1"/>
        <v>0</v>
      </c>
      <c r="C53" s="224">
        <f t="shared" si="2"/>
        <v>0</v>
      </c>
      <c r="D53" s="222"/>
      <c r="E53" s="222"/>
      <c r="F53" s="222"/>
      <c r="G53" s="222"/>
      <c r="H53" s="222"/>
      <c r="I53" s="222"/>
      <c r="J53" s="222"/>
      <c r="K53" s="222"/>
      <c r="L53" s="222"/>
      <c r="M53" s="222"/>
      <c r="N53" s="222"/>
      <c r="O53" s="222"/>
      <c r="P53" s="222"/>
      <c r="Q53" s="222"/>
      <c r="R53" s="222"/>
      <c r="S53" s="222"/>
      <c r="T53" s="224">
        <f t="shared" si="4"/>
        <v>0</v>
      </c>
      <c r="U53" s="222"/>
      <c r="V53" s="222"/>
      <c r="W53" s="222"/>
      <c r="X53" s="222"/>
      <c r="Y53" s="222"/>
      <c r="Z53" s="222"/>
      <c r="AA53" s="223"/>
      <c r="AB53" s="222"/>
    </row>
    <row r="54" spans="1:28" ht="22.5" customHeight="1">
      <c r="A54" s="221" t="s">
        <v>1985</v>
      </c>
      <c r="B54" s="224">
        <f t="shared" si="1"/>
        <v>0</v>
      </c>
      <c r="C54" s="224">
        <f t="shared" si="2"/>
        <v>0</v>
      </c>
      <c r="D54" s="222"/>
      <c r="E54" s="222"/>
      <c r="F54" s="222"/>
      <c r="G54" s="222"/>
      <c r="H54" s="222"/>
      <c r="I54" s="222"/>
      <c r="J54" s="222"/>
      <c r="K54" s="222"/>
      <c r="L54" s="222"/>
      <c r="M54" s="222"/>
      <c r="N54" s="222"/>
      <c r="O54" s="222"/>
      <c r="P54" s="222"/>
      <c r="Q54" s="222"/>
      <c r="R54" s="222"/>
      <c r="S54" s="222"/>
      <c r="T54" s="224">
        <f t="shared" si="4"/>
        <v>0</v>
      </c>
      <c r="U54" s="222"/>
      <c r="V54" s="222"/>
      <c r="W54" s="222"/>
      <c r="X54" s="222"/>
      <c r="Y54" s="222"/>
      <c r="Z54" s="222"/>
      <c r="AA54" s="223"/>
      <c r="AB54" s="222"/>
    </row>
    <row r="55" spans="1:28" ht="22.5" customHeight="1">
      <c r="A55" s="221" t="s">
        <v>1986</v>
      </c>
      <c r="B55" s="224">
        <f t="shared" si="1"/>
        <v>0</v>
      </c>
      <c r="C55" s="224">
        <f t="shared" si="2"/>
        <v>0</v>
      </c>
      <c r="D55" s="222"/>
      <c r="E55" s="222"/>
      <c r="F55" s="222"/>
      <c r="G55" s="222"/>
      <c r="H55" s="222"/>
      <c r="I55" s="222"/>
      <c r="J55" s="222"/>
      <c r="K55" s="222"/>
      <c r="L55" s="222"/>
      <c r="M55" s="222"/>
      <c r="N55" s="222"/>
      <c r="O55" s="222"/>
      <c r="P55" s="222"/>
      <c r="Q55" s="222"/>
      <c r="R55" s="222"/>
      <c r="S55" s="222"/>
      <c r="T55" s="224">
        <f t="shared" si="4"/>
        <v>0</v>
      </c>
      <c r="U55" s="222"/>
      <c r="V55" s="222"/>
      <c r="W55" s="222"/>
      <c r="X55" s="222"/>
      <c r="Y55" s="222"/>
      <c r="Z55" s="222"/>
      <c r="AA55" s="223"/>
      <c r="AB55" s="222"/>
    </row>
    <row r="56" spans="1:28" ht="22.5" customHeight="1">
      <c r="A56" s="221" t="s">
        <v>1987</v>
      </c>
      <c r="B56" s="224">
        <f t="shared" si="1"/>
        <v>0</v>
      </c>
      <c r="C56" s="224">
        <f t="shared" si="2"/>
        <v>0</v>
      </c>
      <c r="D56" s="222"/>
      <c r="E56" s="222"/>
      <c r="F56" s="222"/>
      <c r="G56" s="222"/>
      <c r="H56" s="222"/>
      <c r="I56" s="222"/>
      <c r="J56" s="222"/>
      <c r="K56" s="222"/>
      <c r="L56" s="222"/>
      <c r="M56" s="222"/>
      <c r="N56" s="222"/>
      <c r="O56" s="222"/>
      <c r="P56" s="222"/>
      <c r="Q56" s="222"/>
      <c r="R56" s="222"/>
      <c r="S56" s="222"/>
      <c r="T56" s="224">
        <f t="shared" si="4"/>
        <v>0</v>
      </c>
      <c r="U56" s="222"/>
      <c r="V56" s="222"/>
      <c r="W56" s="222"/>
      <c r="X56" s="222"/>
      <c r="Y56" s="222"/>
      <c r="Z56" s="222"/>
      <c r="AA56" s="223"/>
      <c r="AB56" s="222"/>
    </row>
    <row r="57" spans="1:28" ht="22.5" customHeight="1">
      <c r="A57" s="221" t="s">
        <v>1988</v>
      </c>
      <c r="B57" s="224">
        <f t="shared" si="1"/>
        <v>0</v>
      </c>
      <c r="C57" s="224">
        <f t="shared" si="2"/>
        <v>0</v>
      </c>
      <c r="D57" s="222"/>
      <c r="E57" s="222"/>
      <c r="F57" s="222"/>
      <c r="G57" s="222"/>
      <c r="H57" s="222"/>
      <c r="I57" s="222"/>
      <c r="J57" s="222"/>
      <c r="K57" s="222"/>
      <c r="L57" s="222"/>
      <c r="M57" s="222"/>
      <c r="N57" s="222"/>
      <c r="O57" s="222"/>
      <c r="P57" s="222"/>
      <c r="Q57" s="222"/>
      <c r="R57" s="222"/>
      <c r="S57" s="222"/>
      <c r="T57" s="224">
        <f t="shared" si="4"/>
        <v>0</v>
      </c>
      <c r="U57" s="222"/>
      <c r="V57" s="222"/>
      <c r="W57" s="222"/>
      <c r="X57" s="222"/>
      <c r="Y57" s="222"/>
      <c r="Z57" s="222"/>
      <c r="AA57" s="223"/>
      <c r="AB57" s="222"/>
    </row>
    <row r="58" spans="1:28" ht="22.5" hidden="1" customHeight="1">
      <c r="A58" s="219" t="s">
        <v>1989</v>
      </c>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3"/>
      <c r="AB58" s="222"/>
    </row>
    <row r="59" spans="1:28" ht="22.5" hidden="1" customHeight="1">
      <c r="A59" s="221" t="s">
        <v>1990</v>
      </c>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3"/>
      <c r="AB59" s="222"/>
    </row>
    <row r="60" spans="1:28" ht="22.5" hidden="1" customHeight="1">
      <c r="A60" s="221" t="s">
        <v>1965</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3"/>
      <c r="AB60" s="222"/>
    </row>
    <row r="61" spans="1:28" ht="22.5" hidden="1" customHeight="1">
      <c r="A61" s="221" t="s">
        <v>1991</v>
      </c>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3"/>
      <c r="AB61" s="222"/>
    </row>
    <row r="62" spans="1:28" ht="22.5" hidden="1" customHeight="1">
      <c r="A62" s="221" t="s">
        <v>1992</v>
      </c>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3"/>
      <c r="AB62" s="222"/>
    </row>
    <row r="63" spans="1:28" ht="22.5" hidden="1" customHeight="1">
      <c r="A63" s="221" t="s">
        <v>1993</v>
      </c>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3"/>
      <c r="AB63" s="222"/>
    </row>
    <row r="64" spans="1:28" ht="22.5" hidden="1" customHeight="1">
      <c r="A64" s="221" t="s">
        <v>1994</v>
      </c>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3"/>
      <c r="AB64" s="222"/>
    </row>
    <row r="65" spans="1:28" ht="22.5" hidden="1" customHeight="1">
      <c r="A65" s="219" t="s">
        <v>1995</v>
      </c>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3"/>
      <c r="AB65" s="222"/>
    </row>
    <row r="66" spans="1:28" ht="22.5" hidden="1" customHeight="1">
      <c r="A66" s="221" t="s">
        <v>1996</v>
      </c>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3"/>
      <c r="AB66" s="222"/>
    </row>
    <row r="67" spans="1:28" ht="22.5" hidden="1" customHeight="1">
      <c r="A67" s="221" t="s">
        <v>1965</v>
      </c>
      <c r="B67" s="222"/>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3"/>
      <c r="AB67" s="222"/>
    </row>
    <row r="68" spans="1:28" ht="22.5" hidden="1" customHeight="1">
      <c r="A68" s="221" t="s">
        <v>1997</v>
      </c>
      <c r="B68" s="222"/>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3"/>
      <c r="AB68" s="222"/>
    </row>
    <row r="69" spans="1:28" ht="22.5" hidden="1" customHeight="1">
      <c r="A69" s="221" t="s">
        <v>1998</v>
      </c>
      <c r="B69" s="222"/>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3"/>
      <c r="AB69" s="222"/>
    </row>
    <row r="70" spans="1:28" ht="22.5" hidden="1" customHeight="1">
      <c r="A70" s="221" t="s">
        <v>1999</v>
      </c>
      <c r="B70" s="222"/>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3"/>
      <c r="AB70" s="222"/>
    </row>
    <row r="71" spans="1:28" ht="22.5" hidden="1" customHeight="1">
      <c r="A71" s="221" t="s">
        <v>2000</v>
      </c>
      <c r="B71" s="222"/>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3"/>
      <c r="AB71" s="222"/>
    </row>
    <row r="72" spans="1:28" ht="22.5" hidden="1" customHeight="1">
      <c r="A72" s="221" t="s">
        <v>2001</v>
      </c>
      <c r="B72" s="222"/>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3"/>
      <c r="AB72" s="222"/>
    </row>
    <row r="73" spans="1:28" ht="22.5" hidden="1" customHeight="1">
      <c r="A73" s="219" t="s">
        <v>2002</v>
      </c>
      <c r="B73" s="222"/>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3"/>
      <c r="AB73" s="222"/>
    </row>
    <row r="74" spans="1:28" ht="22.5" hidden="1" customHeight="1">
      <c r="A74" s="221" t="s">
        <v>2003</v>
      </c>
      <c r="B74" s="222"/>
      <c r="C74" s="222"/>
      <c r="D74" s="222"/>
      <c r="E74" s="222"/>
      <c r="F74" s="222"/>
      <c r="G74" s="222"/>
      <c r="H74" s="222"/>
      <c r="I74" s="222"/>
      <c r="J74" s="222"/>
      <c r="K74" s="222"/>
      <c r="L74" s="222"/>
      <c r="M74" s="222"/>
      <c r="N74" s="222"/>
      <c r="O74" s="222"/>
      <c r="P74" s="222"/>
      <c r="Q74" s="222"/>
      <c r="R74" s="222"/>
      <c r="S74" s="222"/>
      <c r="T74" s="222"/>
      <c r="U74" s="222"/>
      <c r="V74" s="222"/>
      <c r="W74" s="222"/>
      <c r="X74" s="222"/>
      <c r="Y74" s="222"/>
      <c r="Z74" s="222"/>
      <c r="AA74" s="223"/>
      <c r="AB74" s="222"/>
    </row>
    <row r="75" spans="1:28" ht="22.5" hidden="1" customHeight="1">
      <c r="A75" s="221" t="s">
        <v>1965</v>
      </c>
      <c r="B75" s="222"/>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3"/>
      <c r="AB75" s="222"/>
    </row>
    <row r="76" spans="1:28" ht="22.5" hidden="1" customHeight="1">
      <c r="A76" s="227" t="s">
        <v>1424</v>
      </c>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3"/>
      <c r="AB76" s="222"/>
    </row>
    <row r="77" spans="1:28" ht="22.5" hidden="1" customHeight="1">
      <c r="A77" s="227" t="s">
        <v>1425</v>
      </c>
      <c r="B77" s="222"/>
      <c r="C77" s="222"/>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3"/>
      <c r="AB77" s="222"/>
    </row>
    <row r="78" spans="1:28" ht="22.5" hidden="1" customHeight="1">
      <c r="A78" s="227" t="s">
        <v>1426</v>
      </c>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3"/>
      <c r="AB78" s="222"/>
    </row>
    <row r="79" spans="1:28" ht="22.5" hidden="1" customHeight="1">
      <c r="A79" s="227" t="s">
        <v>1427</v>
      </c>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3"/>
      <c r="AB79" s="222"/>
    </row>
    <row r="80" spans="1:28" ht="22.5" hidden="1" customHeight="1">
      <c r="A80" s="227" t="s">
        <v>1428</v>
      </c>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3"/>
      <c r="AB80" s="222"/>
    </row>
    <row r="81" spans="1:28" ht="22.5" hidden="1" customHeight="1">
      <c r="A81" s="227" t="s">
        <v>1429</v>
      </c>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3"/>
      <c r="AB81" s="222"/>
    </row>
    <row r="82" spans="1:28" ht="22.5" hidden="1" customHeight="1">
      <c r="A82" s="227" t="s">
        <v>1430</v>
      </c>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3"/>
      <c r="AB82" s="222"/>
    </row>
    <row r="83" spans="1:28" ht="22.5" hidden="1" customHeight="1">
      <c r="A83" s="227" t="s">
        <v>1431</v>
      </c>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223"/>
      <c r="AB83" s="222"/>
    </row>
    <row r="84" spans="1:28" ht="22.5" hidden="1" customHeight="1">
      <c r="A84" s="227" t="s">
        <v>1432</v>
      </c>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3"/>
      <c r="AB84" s="222"/>
    </row>
    <row r="85" spans="1:28" ht="22.5" hidden="1" customHeight="1">
      <c r="A85" s="227" t="s">
        <v>1433</v>
      </c>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3"/>
      <c r="AB85" s="222"/>
    </row>
    <row r="86" spans="1:28" ht="22.5" hidden="1" customHeight="1">
      <c r="A86" s="227" t="s">
        <v>1434</v>
      </c>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3"/>
      <c r="AB86" s="222"/>
    </row>
    <row r="87" spans="1:28" ht="22.5" hidden="1" customHeight="1">
      <c r="A87" s="227" t="s">
        <v>1435</v>
      </c>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3"/>
      <c r="AB87" s="222"/>
    </row>
    <row r="88" spans="1:28" ht="22.5" hidden="1" customHeight="1">
      <c r="A88" s="227" t="s">
        <v>1436</v>
      </c>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3"/>
      <c r="AB88" s="222"/>
    </row>
    <row r="89" spans="1:28" ht="22.5" hidden="1" customHeight="1">
      <c r="A89" s="227" t="s">
        <v>1437</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3"/>
      <c r="AB89" s="222"/>
    </row>
    <row r="90" spans="1:28" ht="22.5" hidden="1" customHeight="1">
      <c r="A90" s="227" t="s">
        <v>1438</v>
      </c>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3"/>
      <c r="AB90" s="222"/>
    </row>
    <row r="91" spans="1:28" ht="22.5" hidden="1" customHeight="1">
      <c r="A91" s="227" t="s">
        <v>1439</v>
      </c>
      <c r="B91" s="222"/>
      <c r="C91" s="222"/>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3"/>
      <c r="AB91" s="222"/>
    </row>
    <row r="92" spans="1:28" ht="22.5" hidden="1" customHeight="1">
      <c r="A92" s="227" t="s">
        <v>1440</v>
      </c>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3"/>
      <c r="AB92" s="222"/>
    </row>
    <row r="93" spans="1:28" ht="22.5" hidden="1" customHeight="1">
      <c r="A93" s="227" t="s">
        <v>1441</v>
      </c>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3"/>
      <c r="AB93" s="222"/>
    </row>
    <row r="94" spans="1:28" ht="22.5" hidden="1" customHeight="1">
      <c r="A94" s="219" t="s">
        <v>1941</v>
      </c>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3"/>
      <c r="AB94" s="222"/>
    </row>
    <row r="95" spans="1:28" ht="22.5" hidden="1" customHeight="1">
      <c r="A95" s="221" t="s">
        <v>1942</v>
      </c>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3"/>
      <c r="AB95" s="222"/>
    </row>
    <row r="96" spans="1:28" ht="22.5" hidden="1" customHeight="1">
      <c r="A96" s="221" t="s">
        <v>1943</v>
      </c>
      <c r="B96" s="222"/>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3"/>
      <c r="AB96" s="222"/>
    </row>
    <row r="97" spans="1:28" ht="22.5" hidden="1" customHeight="1">
      <c r="A97" s="221" t="s">
        <v>2004</v>
      </c>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3"/>
      <c r="AB97" s="222"/>
    </row>
    <row r="98" spans="1:28" ht="22.5" hidden="1" customHeight="1">
      <c r="A98" s="221" t="s">
        <v>1446</v>
      </c>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3"/>
      <c r="AB98" s="222"/>
    </row>
    <row r="99" spans="1:28" ht="22.5" hidden="1" customHeight="1">
      <c r="A99" s="221" t="s">
        <v>1447</v>
      </c>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3"/>
      <c r="AB99" s="222"/>
    </row>
    <row r="100" spans="1:28" ht="22.5" hidden="1" customHeight="1">
      <c r="A100" s="221" t="s">
        <v>1448</v>
      </c>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3"/>
      <c r="AB100" s="222"/>
    </row>
    <row r="101" spans="1:28" ht="22.5" hidden="1" customHeight="1">
      <c r="A101" s="221" t="s">
        <v>1449</v>
      </c>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3"/>
      <c r="AB101" s="222"/>
    </row>
    <row r="102" spans="1:28" ht="22.5" hidden="1" customHeight="1">
      <c r="A102" s="221" t="s">
        <v>1450</v>
      </c>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3"/>
      <c r="AB102" s="222"/>
    </row>
    <row r="103" spans="1:28" ht="22.5" hidden="1" customHeight="1">
      <c r="A103" s="221" t="s">
        <v>1451</v>
      </c>
      <c r="B103" s="222"/>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223"/>
      <c r="AB103" s="222"/>
    </row>
    <row r="104" spans="1:28" ht="22.5" hidden="1" customHeight="1">
      <c r="A104" s="221" t="s">
        <v>1452</v>
      </c>
      <c r="B104" s="222"/>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c r="AA104" s="223"/>
      <c r="AB104" s="222"/>
    </row>
    <row r="105" spans="1:28" ht="22.5" hidden="1" customHeight="1">
      <c r="A105" s="221" t="s">
        <v>1453</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3"/>
      <c r="AB105" s="222"/>
    </row>
    <row r="106" spans="1:28" ht="22.5" hidden="1" customHeight="1">
      <c r="A106" s="221" t="s">
        <v>1454</v>
      </c>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3"/>
      <c r="AB106" s="222"/>
    </row>
    <row r="107" spans="1:28" ht="22.5" hidden="1" customHeight="1">
      <c r="A107" s="221" t="s">
        <v>1455</v>
      </c>
      <c r="B107" s="22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3"/>
      <c r="AB107" s="222"/>
    </row>
    <row r="108" spans="1:28" ht="22.5" hidden="1" customHeight="1">
      <c r="A108" s="221" t="s">
        <v>1456</v>
      </c>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3"/>
      <c r="AB108" s="222"/>
    </row>
    <row r="109" spans="1:28" ht="22.5" hidden="1" customHeight="1">
      <c r="A109" s="221" t="s">
        <v>1457</v>
      </c>
      <c r="B109" s="22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3"/>
      <c r="AB109" s="222"/>
    </row>
    <row r="110" spans="1:28" ht="22.5" hidden="1" customHeight="1">
      <c r="A110" s="221" t="s">
        <v>1458</v>
      </c>
      <c r="B110" s="22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3"/>
      <c r="AB110" s="222"/>
    </row>
    <row r="111" spans="1:28" ht="22.5" hidden="1" customHeight="1">
      <c r="A111" s="219" t="s">
        <v>1944</v>
      </c>
      <c r="B111" s="222"/>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3"/>
      <c r="AB111" s="222"/>
    </row>
    <row r="112" spans="1:28" ht="22.5" hidden="1" customHeight="1">
      <c r="A112" s="228" t="s">
        <v>2005</v>
      </c>
      <c r="B112" s="222"/>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3"/>
      <c r="AB112" s="222"/>
    </row>
    <row r="113" spans="1:28" ht="22.5" hidden="1" customHeight="1">
      <c r="A113" s="228" t="s">
        <v>2006</v>
      </c>
      <c r="B113" s="222"/>
      <c r="C113" s="22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3"/>
      <c r="AB113" s="222"/>
    </row>
    <row r="114" spans="1:28" ht="22.5" hidden="1" customHeight="1">
      <c r="A114" s="228" t="s">
        <v>1461</v>
      </c>
      <c r="B114" s="222"/>
      <c r="C114" s="222"/>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3"/>
      <c r="AB114" s="222"/>
    </row>
    <row r="115" spans="1:28" ht="22.5" hidden="1" customHeight="1">
      <c r="A115" s="228" t="s">
        <v>1462</v>
      </c>
      <c r="B115" s="222"/>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3"/>
      <c r="AB115" s="222"/>
    </row>
    <row r="116" spans="1:28" ht="22.5" hidden="1" customHeight="1">
      <c r="A116" s="228" t="s">
        <v>1463</v>
      </c>
      <c r="B116" s="222"/>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3"/>
      <c r="AB116" s="222"/>
    </row>
    <row r="117" spans="1:28" ht="22.5" hidden="1" customHeight="1">
      <c r="A117" s="228" t="s">
        <v>1464</v>
      </c>
      <c r="B117" s="222"/>
      <c r="C117" s="222"/>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3"/>
      <c r="AB117" s="222"/>
    </row>
    <row r="118" spans="1:28" ht="22.5" hidden="1" customHeight="1">
      <c r="A118" s="228" t="s">
        <v>1945</v>
      </c>
      <c r="B118" s="222"/>
      <c r="C118" s="222"/>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3"/>
      <c r="AB118" s="222"/>
    </row>
    <row r="119" spans="1:28" ht="22.5" hidden="1" customHeight="1">
      <c r="A119" s="228" t="s">
        <v>1465</v>
      </c>
      <c r="B119" s="222"/>
      <c r="C119" s="222"/>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c r="Z119" s="222"/>
      <c r="AA119" s="223"/>
      <c r="AB119" s="222"/>
    </row>
    <row r="120" spans="1:28" ht="22.5" hidden="1" customHeight="1">
      <c r="A120" s="228" t="s">
        <v>1466</v>
      </c>
      <c r="B120" s="222"/>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223"/>
      <c r="AB120" s="222"/>
    </row>
    <row r="121" spans="1:28" ht="22.5" hidden="1" customHeight="1">
      <c r="A121" s="228" t="s">
        <v>1467</v>
      </c>
      <c r="B121" s="222"/>
      <c r="C121" s="222"/>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3"/>
      <c r="AB121" s="222"/>
    </row>
    <row r="122" spans="1:28" ht="22.5" hidden="1" customHeight="1">
      <c r="A122" s="228" t="s">
        <v>1468</v>
      </c>
      <c r="B122" s="222"/>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3"/>
      <c r="AB122" s="222"/>
    </row>
    <row r="123" spans="1:28" ht="22.5" hidden="1" customHeight="1">
      <c r="A123" s="228" t="s">
        <v>1469</v>
      </c>
      <c r="B123" s="222"/>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3"/>
      <c r="AB123" s="222"/>
    </row>
    <row r="124" spans="1:28" ht="22.5" hidden="1" customHeight="1">
      <c r="A124" s="219" t="s">
        <v>1946</v>
      </c>
      <c r="B124" s="222"/>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3"/>
      <c r="AB124" s="222"/>
    </row>
    <row r="125" spans="1:28" ht="22.5" hidden="1" customHeight="1">
      <c r="A125" s="229" t="s">
        <v>1947</v>
      </c>
      <c r="B125" s="222"/>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3"/>
      <c r="AB125" s="222"/>
    </row>
    <row r="126" spans="1:28" ht="22.5" hidden="1" customHeight="1">
      <c r="A126" s="229" t="s">
        <v>1965</v>
      </c>
      <c r="B126" s="222"/>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3"/>
      <c r="AB126" s="222"/>
    </row>
    <row r="127" spans="1:28" ht="22.5" hidden="1" customHeight="1">
      <c r="A127" s="229" t="s">
        <v>1470</v>
      </c>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3"/>
      <c r="AB127" s="222"/>
    </row>
    <row r="128" spans="1:28" ht="22.5" hidden="1" customHeight="1">
      <c r="A128" s="229" t="s">
        <v>1471</v>
      </c>
      <c r="B128" s="222"/>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3"/>
      <c r="AB128" s="222"/>
    </row>
    <row r="129" spans="1:28" ht="22.5" hidden="1" customHeight="1">
      <c r="A129" s="229" t="s">
        <v>1472</v>
      </c>
      <c r="B129" s="222"/>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3"/>
      <c r="AB129" s="222"/>
    </row>
    <row r="130" spans="1:28" ht="22.5" hidden="1" customHeight="1">
      <c r="A130" s="229" t="s">
        <v>1473</v>
      </c>
      <c r="B130" s="222"/>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3"/>
      <c r="AB130" s="222"/>
    </row>
    <row r="131" spans="1:28" ht="22.5" hidden="1" customHeight="1">
      <c r="A131" s="229" t="s">
        <v>1474</v>
      </c>
      <c r="B131" s="222"/>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3"/>
      <c r="AB131" s="222"/>
    </row>
    <row r="132" spans="1:28" ht="22.5" hidden="1" customHeight="1">
      <c r="A132" s="229" t="s">
        <v>1475</v>
      </c>
      <c r="B132" s="222"/>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3"/>
      <c r="AB132" s="222"/>
    </row>
    <row r="133" spans="1:28" ht="22.5" hidden="1" customHeight="1">
      <c r="A133" s="229" t="s">
        <v>1476</v>
      </c>
      <c r="B133" s="222"/>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3"/>
      <c r="AB133" s="222"/>
    </row>
    <row r="134" spans="1:28" ht="22.5" hidden="1" customHeight="1">
      <c r="A134" s="229" t="s">
        <v>1477</v>
      </c>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3"/>
      <c r="AB134" s="222"/>
    </row>
    <row r="135" spans="1:28" ht="22.5" hidden="1" customHeight="1">
      <c r="A135" s="229" t="s">
        <v>1478</v>
      </c>
      <c r="B135" s="222"/>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3"/>
      <c r="AB135" s="222"/>
    </row>
    <row r="136" spans="1:28" ht="22.5" hidden="1" customHeight="1">
      <c r="A136" s="229" t="s">
        <v>1479</v>
      </c>
      <c r="B136" s="222"/>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3"/>
      <c r="AB136" s="222"/>
    </row>
    <row r="137" spans="1:28" ht="22.5" hidden="1" customHeight="1">
      <c r="A137" s="229" t="s">
        <v>1480</v>
      </c>
      <c r="B137" s="222"/>
      <c r="C137" s="222"/>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223"/>
      <c r="AB137" s="222"/>
    </row>
    <row r="138" spans="1:28" ht="22.5" hidden="1" customHeight="1">
      <c r="A138" s="219" t="s">
        <v>1948</v>
      </c>
      <c r="B138" s="222"/>
      <c r="C138" s="222"/>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3"/>
      <c r="AB138" s="222"/>
    </row>
    <row r="139" spans="1:28" ht="22.5" hidden="1" customHeight="1">
      <c r="A139" s="221" t="s">
        <v>1949</v>
      </c>
      <c r="B139" s="222"/>
      <c r="C139" s="222"/>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c r="AA139" s="223"/>
      <c r="AB139" s="222"/>
    </row>
    <row r="140" spans="1:28" ht="22.5" hidden="1" customHeight="1">
      <c r="A140" s="221" t="s">
        <v>2006</v>
      </c>
      <c r="B140" s="222"/>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3"/>
      <c r="AB140" s="222"/>
    </row>
    <row r="141" spans="1:28" ht="22.5" hidden="1" customHeight="1">
      <c r="A141" s="221" t="s">
        <v>1481</v>
      </c>
      <c r="B141" s="222"/>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223"/>
      <c r="AB141" s="222"/>
    </row>
    <row r="142" spans="1:28" ht="22.5" hidden="1" customHeight="1">
      <c r="A142" s="221" t="s">
        <v>1482</v>
      </c>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2"/>
      <c r="Z142" s="222"/>
      <c r="AA142" s="223"/>
      <c r="AB142" s="222"/>
    </row>
    <row r="143" spans="1:28" ht="22.5" hidden="1" customHeight="1">
      <c r="A143" s="221" t="s">
        <v>1950</v>
      </c>
      <c r="B143" s="222"/>
      <c r="C143" s="22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c r="AA143" s="223"/>
      <c r="AB143" s="222"/>
    </row>
    <row r="144" spans="1:28" ht="22.5" hidden="1" customHeight="1">
      <c r="A144" s="221" t="s">
        <v>1483</v>
      </c>
      <c r="B144" s="222"/>
      <c r="C144" s="22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c r="AA144" s="223"/>
      <c r="AB144" s="222"/>
    </row>
    <row r="145" spans="1:28" ht="22.5" hidden="1" customHeight="1">
      <c r="A145" s="221" t="s">
        <v>1484</v>
      </c>
      <c r="B145" s="222"/>
      <c r="C145" s="22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22"/>
      <c r="AA145" s="223"/>
      <c r="AB145" s="222"/>
    </row>
    <row r="146" spans="1:28" ht="22.5" hidden="1" customHeight="1">
      <c r="A146" s="221" t="s">
        <v>1485</v>
      </c>
      <c r="B146" s="222"/>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c r="AA146" s="223"/>
      <c r="AB146" s="222"/>
    </row>
    <row r="147" spans="1:28" ht="22.5" hidden="1" customHeight="1">
      <c r="A147" s="221" t="s">
        <v>1486</v>
      </c>
      <c r="B147" s="222"/>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2"/>
      <c r="Z147" s="222"/>
      <c r="AA147" s="223"/>
      <c r="AB147" s="222"/>
    </row>
    <row r="148" spans="1:28" ht="22.5" hidden="1" customHeight="1">
      <c r="A148" s="221" t="s">
        <v>1487</v>
      </c>
      <c r="B148" s="222"/>
      <c r="C148" s="222"/>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3"/>
      <c r="AB148" s="222"/>
    </row>
    <row r="149" spans="1:28" ht="22.5" hidden="1" customHeight="1">
      <c r="A149" s="221" t="s">
        <v>1488</v>
      </c>
      <c r="B149" s="222"/>
      <c r="C149" s="222"/>
      <c r="D149" s="222"/>
      <c r="E149" s="222"/>
      <c r="F149" s="222"/>
      <c r="G149" s="222"/>
      <c r="H149" s="222"/>
      <c r="I149" s="222"/>
      <c r="J149" s="222"/>
      <c r="K149" s="222"/>
      <c r="L149" s="222"/>
      <c r="M149" s="222"/>
      <c r="N149" s="222"/>
      <c r="O149" s="222"/>
      <c r="P149" s="222"/>
      <c r="Q149" s="222"/>
      <c r="R149" s="222"/>
      <c r="S149" s="222"/>
      <c r="T149" s="222"/>
      <c r="U149" s="222"/>
      <c r="V149" s="222"/>
      <c r="W149" s="222"/>
      <c r="X149" s="222"/>
      <c r="Y149" s="222"/>
      <c r="Z149" s="222"/>
      <c r="AA149" s="223"/>
      <c r="AB149" s="222"/>
    </row>
    <row r="150" spans="1:28" ht="22.5" hidden="1" customHeight="1">
      <c r="A150" s="221" t="s">
        <v>1489</v>
      </c>
      <c r="B150" s="222"/>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3"/>
      <c r="AB150" s="222"/>
    </row>
    <row r="151" spans="1:28" ht="22.5" hidden="1" customHeight="1">
      <c r="A151" s="221" t="s">
        <v>1490</v>
      </c>
      <c r="B151" s="222"/>
      <c r="C151" s="222"/>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222"/>
      <c r="AA151" s="223"/>
      <c r="AB151" s="222"/>
    </row>
    <row r="152" spans="1:28" ht="22.5" hidden="1" customHeight="1">
      <c r="A152" s="221" t="s">
        <v>1491</v>
      </c>
      <c r="B152" s="222"/>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3"/>
      <c r="AB152" s="222"/>
    </row>
    <row r="153" spans="1:28" hidden="1"/>
    <row r="154" spans="1:28" hidden="1"/>
  </sheetData>
  <mergeCells count="5">
    <mergeCell ref="A2:Z2"/>
    <mergeCell ref="A4:A6"/>
    <mergeCell ref="B5:B6"/>
    <mergeCell ref="C5:S5"/>
    <mergeCell ref="T5:AB5"/>
  </mergeCells>
  <phoneticPr fontId="13" type="noConversion"/>
  <printOptions horizontalCentered="1" verticalCentered="1"/>
  <pageMargins left="0.19685039370078741" right="0.19685039370078741" top="0.59055118110236227" bottom="0.47244094488188981" header="0.31496062992125984" footer="0.31496062992125984"/>
  <pageSetup paperSize="9" scale="77" orientation="landscape" r:id="rId1"/>
</worksheet>
</file>

<file path=xl/worksheets/sheet9.xml><?xml version="1.0" encoding="utf-8"?>
<worksheet xmlns="http://schemas.openxmlformats.org/spreadsheetml/2006/main" xmlns:r="http://schemas.openxmlformats.org/officeDocument/2006/relationships">
  <dimension ref="A1:AA158"/>
  <sheetViews>
    <sheetView showGridLines="0" showZeros="0" topLeftCell="J1" workbookViewId="0">
      <selection activeCell="C51" sqref="C51:Z51"/>
    </sheetView>
  </sheetViews>
  <sheetFormatPr defaultColWidth="5.75" defaultRowHeight="14.25"/>
  <cols>
    <col min="1" max="1" width="12" style="74" customWidth="1"/>
    <col min="2" max="15" width="6.5" style="74" customWidth="1"/>
    <col min="16" max="16" width="6.5" style="75" customWidth="1"/>
    <col min="17" max="26" width="6.5" style="74" customWidth="1"/>
    <col min="27" max="256" width="5.75" style="74"/>
    <col min="257" max="257" width="12" style="74" customWidth="1"/>
    <col min="258" max="282" width="6.5" style="74" customWidth="1"/>
    <col min="283" max="512" width="5.75" style="74"/>
    <col min="513" max="513" width="12" style="74" customWidth="1"/>
    <col min="514" max="538" width="6.5" style="74" customWidth="1"/>
    <col min="539" max="768" width="5.75" style="74"/>
    <col min="769" max="769" width="12" style="74" customWidth="1"/>
    <col min="770" max="794" width="6.5" style="74" customWidth="1"/>
    <col min="795" max="1024" width="5.75" style="74"/>
    <col min="1025" max="1025" width="12" style="74" customWidth="1"/>
    <col min="1026" max="1050" width="6.5" style="74" customWidth="1"/>
    <col min="1051" max="1280" width="5.75" style="74"/>
    <col min="1281" max="1281" width="12" style="74" customWidth="1"/>
    <col min="1282" max="1306" width="6.5" style="74" customWidth="1"/>
    <col min="1307" max="1536" width="5.75" style="74"/>
    <col min="1537" max="1537" width="12" style="74" customWidth="1"/>
    <col min="1538" max="1562" width="6.5" style="74" customWidth="1"/>
    <col min="1563" max="1792" width="5.75" style="74"/>
    <col min="1793" max="1793" width="12" style="74" customWidth="1"/>
    <col min="1794" max="1818" width="6.5" style="74" customWidth="1"/>
    <col min="1819" max="2048" width="5.75" style="74"/>
    <col min="2049" max="2049" width="12" style="74" customWidth="1"/>
    <col min="2050" max="2074" width="6.5" style="74" customWidth="1"/>
    <col min="2075" max="2304" width="5.75" style="74"/>
    <col min="2305" max="2305" width="12" style="74" customWidth="1"/>
    <col min="2306" max="2330" width="6.5" style="74" customWidth="1"/>
    <col min="2331" max="2560" width="5.75" style="74"/>
    <col min="2561" max="2561" width="12" style="74" customWidth="1"/>
    <col min="2562" max="2586" width="6.5" style="74" customWidth="1"/>
    <col min="2587" max="2816" width="5.75" style="74"/>
    <col min="2817" max="2817" width="12" style="74" customWidth="1"/>
    <col min="2818" max="2842" width="6.5" style="74" customWidth="1"/>
    <col min="2843" max="3072" width="5.75" style="74"/>
    <col min="3073" max="3073" width="12" style="74" customWidth="1"/>
    <col min="3074" max="3098" width="6.5" style="74" customWidth="1"/>
    <col min="3099" max="3328" width="5.75" style="74"/>
    <col min="3329" max="3329" width="12" style="74" customWidth="1"/>
    <col min="3330" max="3354" width="6.5" style="74" customWidth="1"/>
    <col min="3355" max="3584" width="5.75" style="74"/>
    <col min="3585" max="3585" width="12" style="74" customWidth="1"/>
    <col min="3586" max="3610" width="6.5" style="74" customWidth="1"/>
    <col min="3611" max="3840" width="5.75" style="74"/>
    <col min="3841" max="3841" width="12" style="74" customWidth="1"/>
    <col min="3842" max="3866" width="6.5" style="74" customWidth="1"/>
    <col min="3867" max="4096" width="5.75" style="74"/>
    <col min="4097" max="4097" width="12" style="74" customWidth="1"/>
    <col min="4098" max="4122" width="6.5" style="74" customWidth="1"/>
    <col min="4123" max="4352" width="5.75" style="74"/>
    <col min="4353" max="4353" width="12" style="74" customWidth="1"/>
    <col min="4354" max="4378" width="6.5" style="74" customWidth="1"/>
    <col min="4379" max="4608" width="5.75" style="74"/>
    <col min="4609" max="4609" width="12" style="74" customWidth="1"/>
    <col min="4610" max="4634" width="6.5" style="74" customWidth="1"/>
    <col min="4635" max="4864" width="5.75" style="74"/>
    <col min="4865" max="4865" width="12" style="74" customWidth="1"/>
    <col min="4866" max="4890" width="6.5" style="74" customWidth="1"/>
    <col min="4891" max="5120" width="5.75" style="74"/>
    <col min="5121" max="5121" width="12" style="74" customWidth="1"/>
    <col min="5122" max="5146" width="6.5" style="74" customWidth="1"/>
    <col min="5147" max="5376" width="5.75" style="74"/>
    <col min="5377" max="5377" width="12" style="74" customWidth="1"/>
    <col min="5378" max="5402" width="6.5" style="74" customWidth="1"/>
    <col min="5403" max="5632" width="5.75" style="74"/>
    <col min="5633" max="5633" width="12" style="74" customWidth="1"/>
    <col min="5634" max="5658" width="6.5" style="74" customWidth="1"/>
    <col min="5659" max="5888" width="5.75" style="74"/>
    <col min="5889" max="5889" width="12" style="74" customWidth="1"/>
    <col min="5890" max="5914" width="6.5" style="74" customWidth="1"/>
    <col min="5915" max="6144" width="5.75" style="74"/>
    <col min="6145" max="6145" width="12" style="74" customWidth="1"/>
    <col min="6146" max="6170" width="6.5" style="74" customWidth="1"/>
    <col min="6171" max="6400" width="5.75" style="74"/>
    <col min="6401" max="6401" width="12" style="74" customWidth="1"/>
    <col min="6402" max="6426" width="6.5" style="74" customWidth="1"/>
    <col min="6427" max="6656" width="5.75" style="74"/>
    <col min="6657" max="6657" width="12" style="74" customWidth="1"/>
    <col min="6658" max="6682" width="6.5" style="74" customWidth="1"/>
    <col min="6683" max="6912" width="5.75" style="74"/>
    <col min="6913" max="6913" width="12" style="74" customWidth="1"/>
    <col min="6914" max="6938" width="6.5" style="74" customWidth="1"/>
    <col min="6939" max="7168" width="5.75" style="74"/>
    <col min="7169" max="7169" width="12" style="74" customWidth="1"/>
    <col min="7170" max="7194" width="6.5" style="74" customWidth="1"/>
    <col min="7195" max="7424" width="5.75" style="74"/>
    <col min="7425" max="7425" width="12" style="74" customWidth="1"/>
    <col min="7426" max="7450" width="6.5" style="74" customWidth="1"/>
    <col min="7451" max="7680" width="5.75" style="74"/>
    <col min="7681" max="7681" width="12" style="74" customWidth="1"/>
    <col min="7682" max="7706" width="6.5" style="74" customWidth="1"/>
    <col min="7707" max="7936" width="5.75" style="74"/>
    <col min="7937" max="7937" width="12" style="74" customWidth="1"/>
    <col min="7938" max="7962" width="6.5" style="74" customWidth="1"/>
    <col min="7963" max="8192" width="5.75" style="74"/>
    <col min="8193" max="8193" width="12" style="74" customWidth="1"/>
    <col min="8194" max="8218" width="6.5" style="74" customWidth="1"/>
    <col min="8219" max="8448" width="5.75" style="74"/>
    <col min="8449" max="8449" width="12" style="74" customWidth="1"/>
    <col min="8450" max="8474" width="6.5" style="74" customWidth="1"/>
    <col min="8475" max="8704" width="5.75" style="74"/>
    <col min="8705" max="8705" width="12" style="74" customWidth="1"/>
    <col min="8706" max="8730" width="6.5" style="74" customWidth="1"/>
    <col min="8731" max="8960" width="5.75" style="74"/>
    <col min="8961" max="8961" width="12" style="74" customWidth="1"/>
    <col min="8962" max="8986" width="6.5" style="74" customWidth="1"/>
    <col min="8987" max="9216" width="5.75" style="74"/>
    <col min="9217" max="9217" width="12" style="74" customWidth="1"/>
    <col min="9218" max="9242" width="6.5" style="74" customWidth="1"/>
    <col min="9243" max="9472" width="5.75" style="74"/>
    <col min="9473" max="9473" width="12" style="74" customWidth="1"/>
    <col min="9474" max="9498" width="6.5" style="74" customWidth="1"/>
    <col min="9499" max="9728" width="5.75" style="74"/>
    <col min="9729" max="9729" width="12" style="74" customWidth="1"/>
    <col min="9730" max="9754" width="6.5" style="74" customWidth="1"/>
    <col min="9755" max="9984" width="5.75" style="74"/>
    <col min="9985" max="9985" width="12" style="74" customWidth="1"/>
    <col min="9986" max="10010" width="6.5" style="74" customWidth="1"/>
    <col min="10011" max="10240" width="5.75" style="74"/>
    <col min="10241" max="10241" width="12" style="74" customWidth="1"/>
    <col min="10242" max="10266" width="6.5" style="74" customWidth="1"/>
    <col min="10267" max="10496" width="5.75" style="74"/>
    <col min="10497" max="10497" width="12" style="74" customWidth="1"/>
    <col min="10498" max="10522" width="6.5" style="74" customWidth="1"/>
    <col min="10523" max="10752" width="5.75" style="74"/>
    <col min="10753" max="10753" width="12" style="74" customWidth="1"/>
    <col min="10754" max="10778" width="6.5" style="74" customWidth="1"/>
    <col min="10779" max="11008" width="5.75" style="74"/>
    <col min="11009" max="11009" width="12" style="74" customWidth="1"/>
    <col min="11010" max="11034" width="6.5" style="74" customWidth="1"/>
    <col min="11035" max="11264" width="5.75" style="74"/>
    <col min="11265" max="11265" width="12" style="74" customWidth="1"/>
    <col min="11266" max="11290" width="6.5" style="74" customWidth="1"/>
    <col min="11291" max="11520" width="5.75" style="74"/>
    <col min="11521" max="11521" width="12" style="74" customWidth="1"/>
    <col min="11522" max="11546" width="6.5" style="74" customWidth="1"/>
    <col min="11547" max="11776" width="5.75" style="74"/>
    <col min="11777" max="11777" width="12" style="74" customWidth="1"/>
    <col min="11778" max="11802" width="6.5" style="74" customWidth="1"/>
    <col min="11803" max="12032" width="5.75" style="74"/>
    <col min="12033" max="12033" width="12" style="74" customWidth="1"/>
    <col min="12034" max="12058" width="6.5" style="74" customWidth="1"/>
    <col min="12059" max="12288" width="5.75" style="74"/>
    <col min="12289" max="12289" width="12" style="74" customWidth="1"/>
    <col min="12290" max="12314" width="6.5" style="74" customWidth="1"/>
    <col min="12315" max="12544" width="5.75" style="74"/>
    <col min="12545" max="12545" width="12" style="74" customWidth="1"/>
    <col min="12546" max="12570" width="6.5" style="74" customWidth="1"/>
    <col min="12571" max="12800" width="5.75" style="74"/>
    <col min="12801" max="12801" width="12" style="74" customWidth="1"/>
    <col min="12802" max="12826" width="6.5" style="74" customWidth="1"/>
    <col min="12827" max="13056" width="5.75" style="74"/>
    <col min="13057" max="13057" width="12" style="74" customWidth="1"/>
    <col min="13058" max="13082" width="6.5" style="74" customWidth="1"/>
    <col min="13083" max="13312" width="5.75" style="74"/>
    <col min="13313" max="13313" width="12" style="74" customWidth="1"/>
    <col min="13314" max="13338" width="6.5" style="74" customWidth="1"/>
    <col min="13339" max="13568" width="5.75" style="74"/>
    <col min="13569" max="13569" width="12" style="74" customWidth="1"/>
    <col min="13570" max="13594" width="6.5" style="74" customWidth="1"/>
    <col min="13595" max="13824" width="5.75" style="74"/>
    <col min="13825" max="13825" width="12" style="74" customWidth="1"/>
    <col min="13826" max="13850" width="6.5" style="74" customWidth="1"/>
    <col min="13851" max="14080" width="5.75" style="74"/>
    <col min="14081" max="14081" width="12" style="74" customWidth="1"/>
    <col min="14082" max="14106" width="6.5" style="74" customWidth="1"/>
    <col min="14107" max="14336" width="5.75" style="74"/>
    <col min="14337" max="14337" width="12" style="74" customWidth="1"/>
    <col min="14338" max="14362" width="6.5" style="74" customWidth="1"/>
    <col min="14363" max="14592" width="5.75" style="74"/>
    <col min="14593" max="14593" width="12" style="74" customWidth="1"/>
    <col min="14594" max="14618" width="6.5" style="74" customWidth="1"/>
    <col min="14619" max="14848" width="5.75" style="74"/>
    <col min="14849" max="14849" width="12" style="74" customWidth="1"/>
    <col min="14850" max="14874" width="6.5" style="74" customWidth="1"/>
    <col min="14875" max="15104" width="5.75" style="74"/>
    <col min="15105" max="15105" width="12" style="74" customWidth="1"/>
    <col min="15106" max="15130" width="6.5" style="74" customWidth="1"/>
    <col min="15131" max="15360" width="5.75" style="74"/>
    <col min="15361" max="15361" width="12" style="74" customWidth="1"/>
    <col min="15362" max="15386" width="6.5" style="74" customWidth="1"/>
    <col min="15387" max="15616" width="5.75" style="74"/>
    <col min="15617" max="15617" width="12" style="74" customWidth="1"/>
    <col min="15618" max="15642" width="6.5" style="74" customWidth="1"/>
    <col min="15643" max="15872" width="5.75" style="74"/>
    <col min="15873" max="15873" width="12" style="74" customWidth="1"/>
    <col min="15874" max="15898" width="6.5" style="74" customWidth="1"/>
    <col min="15899" max="16128" width="5.75" style="74"/>
    <col min="16129" max="16129" width="12" style="74" customWidth="1"/>
    <col min="16130" max="16154" width="6.5" style="74" customWidth="1"/>
    <col min="16155" max="16384" width="5.75" style="74"/>
  </cols>
  <sheetData>
    <row r="1" spans="1:27">
      <c r="A1" s="120" t="s">
        <v>258</v>
      </c>
    </row>
    <row r="2" spans="1:27" s="100" customFormat="1" ht="33.950000000000003" customHeight="1">
      <c r="A2" s="376" t="s">
        <v>1492</v>
      </c>
      <c r="B2" s="376" t="s">
        <v>259</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row>
    <row r="3" spans="1:27" ht="17.100000000000001" customHeight="1">
      <c r="A3" s="77"/>
      <c r="B3" s="77" t="s">
        <v>0</v>
      </c>
      <c r="C3" s="77"/>
      <c r="D3" s="77"/>
      <c r="E3" s="77"/>
      <c r="F3" s="77"/>
      <c r="G3" s="77"/>
      <c r="H3" s="77"/>
      <c r="I3" s="77"/>
      <c r="J3" s="77"/>
      <c r="K3" s="77"/>
      <c r="L3" s="77"/>
      <c r="M3" s="77"/>
      <c r="N3" s="77"/>
      <c r="O3" s="77"/>
      <c r="P3" s="83"/>
      <c r="Q3" s="77"/>
      <c r="R3" s="77"/>
      <c r="S3" s="77"/>
      <c r="T3" s="77"/>
      <c r="U3" s="77"/>
      <c r="V3" s="77"/>
      <c r="W3" s="77"/>
      <c r="X3" s="77"/>
      <c r="Y3" s="77"/>
      <c r="Z3" s="77" t="s">
        <v>9</v>
      </c>
    </row>
    <row r="4" spans="1:27" ht="31.5" customHeight="1">
      <c r="A4" s="395" t="s">
        <v>230</v>
      </c>
      <c r="B4" s="84" t="s">
        <v>260</v>
      </c>
      <c r="C4" s="84"/>
      <c r="D4" s="84"/>
      <c r="E4" s="84"/>
      <c r="F4" s="84"/>
      <c r="G4" s="84"/>
      <c r="H4" s="84"/>
      <c r="I4" s="84"/>
      <c r="J4" s="84"/>
      <c r="K4" s="84"/>
      <c r="L4" s="84"/>
      <c r="M4" s="84"/>
      <c r="N4" s="84"/>
      <c r="O4" s="84"/>
      <c r="P4" s="85"/>
      <c r="Q4" s="84"/>
      <c r="R4" s="84"/>
      <c r="S4" s="84"/>
      <c r="T4" s="84"/>
      <c r="U4" s="84"/>
      <c r="V4" s="84"/>
      <c r="W4" s="84"/>
      <c r="X4" s="84"/>
      <c r="Y4" s="84"/>
      <c r="Z4" s="84"/>
    </row>
    <row r="5" spans="1:27" ht="17.100000000000001" customHeight="1">
      <c r="A5" s="396"/>
      <c r="B5" s="398" t="s">
        <v>261</v>
      </c>
      <c r="C5" s="391" t="s">
        <v>262</v>
      </c>
      <c r="D5" s="391" t="s">
        <v>263</v>
      </c>
      <c r="E5" s="391" t="s">
        <v>264</v>
      </c>
      <c r="F5" s="391" t="s">
        <v>265</v>
      </c>
      <c r="G5" s="391" t="s">
        <v>266</v>
      </c>
      <c r="H5" s="391" t="s">
        <v>267</v>
      </c>
      <c r="I5" s="391" t="s">
        <v>2008</v>
      </c>
      <c r="J5" s="391" t="s">
        <v>268</v>
      </c>
      <c r="K5" s="391" t="s">
        <v>2009</v>
      </c>
      <c r="L5" s="391" t="s">
        <v>269</v>
      </c>
      <c r="M5" s="391" t="s">
        <v>270</v>
      </c>
      <c r="N5" s="391" t="s">
        <v>271</v>
      </c>
      <c r="O5" s="391" t="s">
        <v>272</v>
      </c>
      <c r="P5" s="391" t="s">
        <v>273</v>
      </c>
      <c r="Q5" s="391" t="s">
        <v>274</v>
      </c>
      <c r="R5" s="391" t="s">
        <v>275</v>
      </c>
      <c r="S5" s="391" t="s">
        <v>276</v>
      </c>
      <c r="T5" s="392" t="s">
        <v>2010</v>
      </c>
      <c r="U5" s="392" t="s">
        <v>277</v>
      </c>
      <c r="V5" s="394" t="s">
        <v>278</v>
      </c>
      <c r="W5" s="392" t="s">
        <v>2011</v>
      </c>
      <c r="X5" s="391" t="s">
        <v>279</v>
      </c>
      <c r="Y5" s="391" t="s">
        <v>280</v>
      </c>
      <c r="Z5" s="391" t="s">
        <v>281</v>
      </c>
    </row>
    <row r="6" spans="1:27" s="116" customFormat="1" ht="72.75" customHeight="1">
      <c r="A6" s="397"/>
      <c r="B6" s="399"/>
      <c r="C6" s="391"/>
      <c r="D6" s="391" t="s">
        <v>282</v>
      </c>
      <c r="E6" s="391" t="s">
        <v>283</v>
      </c>
      <c r="F6" s="391"/>
      <c r="G6" s="391" t="s">
        <v>284</v>
      </c>
      <c r="H6" s="391" t="s">
        <v>285</v>
      </c>
      <c r="I6" s="391" t="s">
        <v>286</v>
      </c>
      <c r="J6" s="391" t="s">
        <v>287</v>
      </c>
      <c r="K6" s="391" t="s">
        <v>288</v>
      </c>
      <c r="L6" s="391" t="s">
        <v>289</v>
      </c>
      <c r="M6" s="391" t="s">
        <v>290</v>
      </c>
      <c r="N6" s="391" t="s">
        <v>291</v>
      </c>
      <c r="O6" s="391" t="s">
        <v>292</v>
      </c>
      <c r="P6" s="391" t="s">
        <v>293</v>
      </c>
      <c r="Q6" s="391" t="s">
        <v>294</v>
      </c>
      <c r="R6" s="391" t="s">
        <v>295</v>
      </c>
      <c r="S6" s="391" t="s">
        <v>296</v>
      </c>
      <c r="T6" s="393"/>
      <c r="U6" s="393"/>
      <c r="V6" s="394" t="s">
        <v>297</v>
      </c>
      <c r="W6" s="393"/>
      <c r="X6" s="391"/>
      <c r="Y6" s="391" t="s">
        <v>298</v>
      </c>
      <c r="Z6" s="391" t="s">
        <v>299</v>
      </c>
    </row>
    <row r="7" spans="1:27" s="73" customFormat="1" ht="24" customHeight="1">
      <c r="A7" s="216" t="s">
        <v>1361</v>
      </c>
      <c r="B7" s="217">
        <f>表二!C1278</f>
        <v>224937</v>
      </c>
      <c r="C7" s="217">
        <f>表二!C5</f>
        <v>22288</v>
      </c>
      <c r="D7" s="217">
        <f>表二!C249</f>
        <v>0</v>
      </c>
      <c r="E7" s="217">
        <f>表二!C253</f>
        <v>0</v>
      </c>
      <c r="F7" s="217">
        <f>表二!C265</f>
        <v>11098</v>
      </c>
      <c r="G7" s="217">
        <f>表二!C356</f>
        <v>49051</v>
      </c>
      <c r="H7" s="217">
        <f>表二!C409</f>
        <v>3525</v>
      </c>
      <c r="I7" s="217">
        <f>表二!C463</f>
        <v>5376</v>
      </c>
      <c r="J7" s="217">
        <f>表二!C520</f>
        <v>34609</v>
      </c>
      <c r="K7" s="217">
        <f>表二!C640</f>
        <v>31860</v>
      </c>
      <c r="L7" s="217">
        <f>表二!C712</f>
        <v>1368</v>
      </c>
      <c r="M7" s="217">
        <f>表二!C785</f>
        <v>1676</v>
      </c>
      <c r="N7" s="217">
        <f>表二!C804</f>
        <v>24448</v>
      </c>
      <c r="O7" s="217">
        <f>表二!C915</f>
        <v>1102</v>
      </c>
      <c r="P7" s="218">
        <f>表二!C979</f>
        <v>6457</v>
      </c>
      <c r="Q7" s="217">
        <f>表二!C1045</f>
        <v>635</v>
      </c>
      <c r="R7" s="217">
        <f>表二!C1065</f>
        <v>5</v>
      </c>
      <c r="S7" s="217">
        <f>表二!C1080</f>
        <v>0</v>
      </c>
      <c r="T7" s="217">
        <f>表二!C1090</f>
        <v>1469</v>
      </c>
      <c r="U7" s="217">
        <f>表二!C1134</f>
        <v>9168</v>
      </c>
      <c r="V7" s="217">
        <f>表二!C1154</f>
        <v>252</v>
      </c>
      <c r="W7" s="217">
        <f>表二!C1207</f>
        <v>1265</v>
      </c>
      <c r="X7" s="217">
        <f>表二!C1265</f>
        <v>3456</v>
      </c>
      <c r="Y7" s="217">
        <f>表二!C1271</f>
        <v>2</v>
      </c>
      <c r="Z7" s="217">
        <f>表二!C1264+表二!C1273</f>
        <v>15827</v>
      </c>
    </row>
    <row r="8" spans="1:27" s="73" customFormat="1" ht="24" hidden="1" customHeight="1">
      <c r="A8" s="219" t="s">
        <v>1362</v>
      </c>
      <c r="B8" s="79"/>
      <c r="C8" s="79"/>
      <c r="D8" s="79"/>
      <c r="E8" s="79"/>
      <c r="F8" s="79"/>
      <c r="G8" s="79"/>
      <c r="H8" s="79"/>
      <c r="I8" s="79"/>
      <c r="J8" s="79"/>
      <c r="K8" s="79"/>
      <c r="L8" s="79"/>
      <c r="M8" s="79"/>
      <c r="N8" s="79"/>
      <c r="O8" s="79"/>
      <c r="P8" s="81"/>
      <c r="Q8" s="79"/>
      <c r="R8" s="79"/>
      <c r="S8" s="79"/>
      <c r="T8" s="79"/>
      <c r="U8" s="79"/>
      <c r="V8" s="79"/>
      <c r="W8" s="79"/>
      <c r="X8" s="79"/>
      <c r="Y8" s="79"/>
      <c r="Z8" s="79"/>
    </row>
    <row r="9" spans="1:27" s="73" customFormat="1" ht="24" hidden="1" customHeight="1">
      <c r="A9" s="220" t="s">
        <v>1363</v>
      </c>
      <c r="B9" s="79"/>
      <c r="C9" s="79"/>
      <c r="D9" s="79"/>
      <c r="E9" s="79"/>
      <c r="F9" s="79"/>
      <c r="G9" s="79"/>
      <c r="H9" s="79"/>
      <c r="I9" s="79"/>
      <c r="J9" s="79"/>
      <c r="K9" s="79"/>
      <c r="L9" s="79"/>
      <c r="M9" s="79"/>
      <c r="N9" s="79"/>
      <c r="O9" s="79"/>
      <c r="P9" s="81"/>
      <c r="Q9" s="79"/>
      <c r="R9" s="79"/>
      <c r="S9" s="79"/>
      <c r="T9" s="79"/>
      <c r="U9" s="79"/>
      <c r="V9" s="79"/>
      <c r="W9" s="79"/>
      <c r="X9" s="79"/>
      <c r="Y9" s="79"/>
      <c r="Z9" s="79"/>
    </row>
    <row r="10" spans="1:27" s="73" customFormat="1" ht="24" hidden="1" customHeight="1">
      <c r="A10" s="220" t="s">
        <v>1364</v>
      </c>
      <c r="B10" s="80"/>
      <c r="C10" s="80"/>
      <c r="D10" s="80"/>
      <c r="E10" s="80"/>
      <c r="F10" s="80"/>
      <c r="G10" s="80"/>
      <c r="H10" s="80"/>
      <c r="I10" s="80"/>
      <c r="J10" s="80"/>
      <c r="K10" s="80"/>
      <c r="L10" s="80"/>
      <c r="M10" s="80"/>
      <c r="N10" s="80"/>
      <c r="O10" s="80"/>
      <c r="P10" s="82"/>
      <c r="Q10" s="80"/>
      <c r="R10" s="80"/>
      <c r="S10" s="80"/>
      <c r="T10" s="80"/>
      <c r="U10" s="80"/>
      <c r="V10" s="80"/>
      <c r="W10" s="80"/>
      <c r="X10" s="80"/>
      <c r="Y10" s="80"/>
      <c r="Z10" s="80"/>
    </row>
    <row r="11" spans="1:27" s="73" customFormat="1" ht="24" hidden="1" customHeight="1">
      <c r="A11" s="221" t="s">
        <v>1365</v>
      </c>
      <c r="B11" s="80"/>
      <c r="C11" s="80"/>
      <c r="D11" s="80"/>
      <c r="E11" s="80"/>
      <c r="F11" s="80"/>
      <c r="G11" s="80"/>
      <c r="H11" s="80"/>
      <c r="I11" s="80"/>
      <c r="J11" s="80"/>
      <c r="K11" s="80"/>
      <c r="L11" s="80"/>
      <c r="M11" s="80"/>
      <c r="N11" s="80"/>
      <c r="O11" s="80"/>
      <c r="P11" s="82"/>
      <c r="Q11" s="80"/>
      <c r="R11" s="80"/>
      <c r="S11" s="80"/>
      <c r="T11" s="80"/>
      <c r="U11" s="80"/>
      <c r="V11" s="80"/>
      <c r="W11" s="80"/>
      <c r="X11" s="80"/>
      <c r="Y11" s="80"/>
      <c r="Z11" s="80"/>
    </row>
    <row r="12" spans="1:27" s="73" customFormat="1" ht="24" hidden="1" customHeight="1">
      <c r="A12" s="221" t="s">
        <v>1366</v>
      </c>
      <c r="B12" s="80"/>
      <c r="C12" s="80"/>
      <c r="D12" s="80"/>
      <c r="E12" s="80"/>
      <c r="F12" s="80"/>
      <c r="G12" s="80"/>
      <c r="H12" s="80"/>
      <c r="I12" s="80"/>
      <c r="J12" s="80"/>
      <c r="K12" s="80"/>
      <c r="L12" s="80"/>
      <c r="M12" s="80"/>
      <c r="N12" s="80"/>
      <c r="O12" s="80"/>
      <c r="P12" s="82"/>
      <c r="Q12" s="80"/>
      <c r="R12" s="80"/>
      <c r="S12" s="80"/>
      <c r="T12" s="80"/>
      <c r="U12" s="80"/>
      <c r="V12" s="80"/>
      <c r="W12" s="80"/>
      <c r="X12" s="80"/>
      <c r="Y12" s="80"/>
      <c r="Z12" s="80"/>
    </row>
    <row r="13" spans="1:27" s="73" customFormat="1" ht="24" hidden="1" customHeight="1">
      <c r="A13" s="221" t="s">
        <v>1367</v>
      </c>
      <c r="B13" s="80"/>
      <c r="C13" s="80"/>
      <c r="D13" s="80"/>
      <c r="E13" s="80"/>
      <c r="F13" s="80"/>
      <c r="G13" s="80"/>
      <c r="H13" s="80"/>
      <c r="I13" s="80"/>
      <c r="J13" s="80"/>
      <c r="K13" s="80"/>
      <c r="L13" s="80"/>
      <c r="M13" s="80"/>
      <c r="N13" s="80"/>
      <c r="O13" s="80"/>
      <c r="P13" s="82"/>
      <c r="Q13" s="80"/>
      <c r="R13" s="80"/>
      <c r="S13" s="80"/>
      <c r="T13" s="80"/>
      <c r="U13" s="80"/>
      <c r="V13" s="80"/>
      <c r="W13" s="80"/>
      <c r="X13" s="80"/>
      <c r="Y13" s="80"/>
      <c r="Z13" s="80"/>
    </row>
    <row r="14" spans="1:27" s="73" customFormat="1" ht="24" hidden="1" customHeight="1">
      <c r="A14" s="221" t="s">
        <v>1368</v>
      </c>
      <c r="B14" s="80"/>
      <c r="C14" s="80"/>
      <c r="D14" s="80"/>
      <c r="E14" s="80"/>
      <c r="F14" s="80"/>
      <c r="G14" s="80"/>
      <c r="H14" s="80"/>
      <c r="I14" s="80"/>
      <c r="J14" s="80"/>
      <c r="K14" s="80"/>
      <c r="L14" s="80"/>
      <c r="M14" s="80"/>
      <c r="N14" s="80"/>
      <c r="O14" s="80"/>
      <c r="P14" s="82"/>
      <c r="Q14" s="80"/>
      <c r="R14" s="80"/>
      <c r="S14" s="80"/>
      <c r="T14" s="80"/>
      <c r="U14" s="80"/>
      <c r="V14" s="80"/>
      <c r="W14" s="80"/>
      <c r="X14" s="80"/>
      <c r="Y14" s="80"/>
      <c r="Z14" s="80"/>
    </row>
    <row r="15" spans="1:27" s="73" customFormat="1" ht="24" hidden="1" customHeight="1">
      <c r="A15" s="221" t="s">
        <v>1369</v>
      </c>
      <c r="B15" s="80"/>
      <c r="C15" s="80"/>
      <c r="D15" s="80"/>
      <c r="E15" s="80"/>
      <c r="F15" s="80"/>
      <c r="G15" s="80"/>
      <c r="H15" s="80"/>
      <c r="I15" s="80"/>
      <c r="J15" s="80"/>
      <c r="K15" s="80"/>
      <c r="L15" s="80"/>
      <c r="M15" s="80"/>
      <c r="N15" s="80"/>
      <c r="O15" s="80"/>
      <c r="P15" s="82"/>
      <c r="Q15" s="80"/>
      <c r="R15" s="80"/>
      <c r="S15" s="80"/>
      <c r="T15" s="80"/>
      <c r="U15" s="80"/>
      <c r="V15" s="80"/>
      <c r="W15" s="80"/>
      <c r="X15" s="80"/>
      <c r="Y15" s="80"/>
      <c r="Z15" s="80"/>
    </row>
    <row r="16" spans="1:27" s="73" customFormat="1" ht="24" hidden="1" customHeight="1">
      <c r="A16" s="221" t="s">
        <v>1370</v>
      </c>
      <c r="B16" s="80"/>
      <c r="C16" s="80"/>
      <c r="D16" s="80"/>
      <c r="E16" s="80"/>
      <c r="F16" s="80"/>
      <c r="G16" s="80"/>
      <c r="H16" s="80"/>
      <c r="I16" s="80"/>
      <c r="J16" s="80"/>
      <c r="K16" s="80"/>
      <c r="L16" s="80"/>
      <c r="M16" s="80"/>
      <c r="N16" s="80"/>
      <c r="O16" s="80"/>
      <c r="P16" s="82"/>
      <c r="Q16" s="80"/>
      <c r="R16" s="80"/>
      <c r="S16" s="80"/>
      <c r="T16" s="80"/>
      <c r="U16" s="80"/>
      <c r="V16" s="80"/>
      <c r="W16" s="80"/>
      <c r="X16" s="80"/>
      <c r="Y16" s="80"/>
      <c r="Z16" s="80"/>
    </row>
    <row r="17" spans="1:26" s="73" customFormat="1" ht="24" hidden="1" customHeight="1">
      <c r="A17" s="221" t="s">
        <v>1371</v>
      </c>
      <c r="B17" s="80"/>
      <c r="C17" s="80"/>
      <c r="D17" s="80"/>
      <c r="E17" s="80"/>
      <c r="F17" s="80"/>
      <c r="G17" s="80"/>
      <c r="H17" s="80"/>
      <c r="I17" s="80"/>
      <c r="J17" s="80"/>
      <c r="K17" s="80"/>
      <c r="L17" s="80"/>
      <c r="M17" s="80"/>
      <c r="N17" s="80"/>
      <c r="O17" s="80"/>
      <c r="P17" s="82"/>
      <c r="Q17" s="80"/>
      <c r="R17" s="80"/>
      <c r="S17" s="80"/>
      <c r="T17" s="80"/>
      <c r="U17" s="80"/>
      <c r="V17" s="80"/>
      <c r="W17" s="80"/>
      <c r="X17" s="80"/>
      <c r="Y17" s="80"/>
      <c r="Z17" s="80"/>
    </row>
    <row r="18" spans="1:26" s="73" customFormat="1" ht="24" hidden="1" customHeight="1">
      <c r="A18" s="221" t="s">
        <v>1372</v>
      </c>
      <c r="B18" s="80"/>
      <c r="C18" s="80"/>
      <c r="D18" s="80"/>
      <c r="E18" s="80"/>
      <c r="F18" s="80"/>
      <c r="G18" s="80"/>
      <c r="H18" s="80"/>
      <c r="I18" s="80"/>
      <c r="J18" s="80"/>
      <c r="K18" s="80"/>
      <c r="L18" s="80"/>
      <c r="M18" s="80"/>
      <c r="N18" s="80"/>
      <c r="O18" s="80"/>
      <c r="P18" s="82"/>
      <c r="Q18" s="80"/>
      <c r="R18" s="80"/>
      <c r="S18" s="80"/>
      <c r="T18" s="80"/>
      <c r="U18" s="80"/>
      <c r="V18" s="80"/>
      <c r="W18" s="80"/>
      <c r="X18" s="80"/>
      <c r="Y18" s="80"/>
      <c r="Z18" s="80"/>
    </row>
    <row r="19" spans="1:26" s="73" customFormat="1" ht="24" hidden="1" customHeight="1">
      <c r="A19" s="221" t="s">
        <v>1373</v>
      </c>
      <c r="B19" s="80"/>
      <c r="C19" s="80"/>
      <c r="D19" s="80"/>
      <c r="E19" s="80"/>
      <c r="F19" s="80"/>
      <c r="G19" s="80"/>
      <c r="H19" s="80"/>
      <c r="I19" s="80"/>
      <c r="J19" s="80"/>
      <c r="K19" s="80"/>
      <c r="L19" s="80"/>
      <c r="M19" s="80"/>
      <c r="N19" s="80"/>
      <c r="O19" s="80"/>
      <c r="P19" s="82"/>
      <c r="Q19" s="80"/>
      <c r="R19" s="80"/>
      <c r="S19" s="80"/>
      <c r="T19" s="80"/>
      <c r="U19" s="80"/>
      <c r="V19" s="80"/>
      <c r="W19" s="80"/>
      <c r="X19" s="80"/>
      <c r="Y19" s="80"/>
      <c r="Z19" s="80"/>
    </row>
    <row r="20" spans="1:26" s="73" customFormat="1" ht="24" hidden="1" customHeight="1">
      <c r="A20" s="221" t="s">
        <v>1374</v>
      </c>
      <c r="B20" s="80"/>
      <c r="C20" s="80"/>
      <c r="D20" s="80"/>
      <c r="E20" s="80"/>
      <c r="F20" s="80"/>
      <c r="G20" s="80"/>
      <c r="H20" s="80"/>
      <c r="I20" s="80"/>
      <c r="J20" s="80"/>
      <c r="K20" s="80"/>
      <c r="L20" s="80"/>
      <c r="M20" s="80"/>
      <c r="N20" s="80"/>
      <c r="O20" s="80"/>
      <c r="P20" s="82"/>
      <c r="Q20" s="80"/>
      <c r="R20" s="80"/>
      <c r="S20" s="80"/>
      <c r="T20" s="80"/>
      <c r="U20" s="80"/>
      <c r="V20" s="80"/>
      <c r="W20" s="80"/>
      <c r="X20" s="80"/>
      <c r="Y20" s="80"/>
      <c r="Z20" s="80"/>
    </row>
    <row r="21" spans="1:26" s="73" customFormat="1" ht="24" hidden="1" customHeight="1">
      <c r="A21" s="221" t="s">
        <v>1375</v>
      </c>
      <c r="B21" s="80"/>
      <c r="C21" s="80"/>
      <c r="D21" s="80"/>
      <c r="E21" s="80"/>
      <c r="F21" s="80"/>
      <c r="G21" s="80"/>
      <c r="H21" s="80"/>
      <c r="I21" s="80"/>
      <c r="J21" s="80"/>
      <c r="K21" s="80"/>
      <c r="L21" s="80"/>
      <c r="M21" s="80"/>
      <c r="N21" s="80"/>
      <c r="O21" s="80"/>
      <c r="P21" s="82"/>
      <c r="Q21" s="80"/>
      <c r="R21" s="80"/>
      <c r="S21" s="80"/>
      <c r="T21" s="80"/>
      <c r="U21" s="80"/>
      <c r="V21" s="80"/>
      <c r="W21" s="80"/>
      <c r="X21" s="80"/>
      <c r="Y21" s="80"/>
      <c r="Z21" s="80"/>
    </row>
    <row r="22" spans="1:26" s="73" customFormat="1" ht="24" hidden="1" customHeight="1">
      <c r="A22" s="221" t="s">
        <v>1376</v>
      </c>
      <c r="B22" s="80"/>
      <c r="C22" s="80"/>
      <c r="D22" s="80"/>
      <c r="E22" s="80"/>
      <c r="F22" s="80"/>
      <c r="G22" s="80"/>
      <c r="H22" s="80"/>
      <c r="I22" s="80"/>
      <c r="J22" s="80"/>
      <c r="K22" s="80"/>
      <c r="L22" s="80"/>
      <c r="M22" s="80"/>
      <c r="N22" s="80"/>
      <c r="O22" s="80"/>
      <c r="P22" s="82"/>
      <c r="Q22" s="80"/>
      <c r="R22" s="80"/>
      <c r="S22" s="80"/>
      <c r="T22" s="80"/>
      <c r="U22" s="80"/>
      <c r="V22" s="80"/>
      <c r="W22" s="80"/>
      <c r="X22" s="80"/>
      <c r="Y22" s="80"/>
      <c r="Z22" s="80"/>
    </row>
    <row r="23" spans="1:26" s="73" customFormat="1" ht="24" hidden="1" customHeight="1">
      <c r="A23" s="219" t="s">
        <v>1377</v>
      </c>
      <c r="B23" s="80"/>
      <c r="C23" s="80"/>
      <c r="D23" s="80"/>
      <c r="E23" s="80"/>
      <c r="F23" s="80"/>
      <c r="G23" s="80"/>
      <c r="H23" s="80"/>
      <c r="I23" s="80"/>
      <c r="J23" s="80"/>
      <c r="K23" s="80"/>
      <c r="L23" s="80"/>
      <c r="M23" s="80"/>
      <c r="N23" s="80"/>
      <c r="O23" s="80"/>
      <c r="P23" s="82"/>
      <c r="Q23" s="80"/>
      <c r="R23" s="80"/>
      <c r="S23" s="80"/>
      <c r="T23" s="80"/>
      <c r="U23" s="80"/>
      <c r="V23" s="80"/>
      <c r="W23" s="80"/>
      <c r="X23" s="80"/>
      <c r="Y23" s="80"/>
      <c r="Z23" s="80"/>
    </row>
    <row r="24" spans="1:26" s="73" customFormat="1" ht="24" hidden="1" customHeight="1">
      <c r="A24" s="221" t="s">
        <v>1378</v>
      </c>
      <c r="B24" s="80"/>
      <c r="C24" s="80"/>
      <c r="D24" s="80"/>
      <c r="E24" s="80"/>
      <c r="F24" s="80"/>
      <c r="G24" s="80"/>
      <c r="H24" s="80"/>
      <c r="I24" s="80"/>
      <c r="J24" s="80"/>
      <c r="K24" s="80"/>
      <c r="L24" s="80"/>
      <c r="M24" s="80"/>
      <c r="N24" s="80"/>
      <c r="O24" s="80"/>
      <c r="P24" s="82"/>
      <c r="Q24" s="80"/>
      <c r="R24" s="80"/>
      <c r="S24" s="80"/>
      <c r="T24" s="80"/>
      <c r="U24" s="80"/>
      <c r="V24" s="80"/>
      <c r="W24" s="80"/>
      <c r="X24" s="80"/>
      <c r="Y24" s="80"/>
      <c r="Z24" s="80"/>
    </row>
    <row r="25" spans="1:26" s="73" customFormat="1" ht="24" hidden="1" customHeight="1">
      <c r="A25" s="221" t="s">
        <v>1364</v>
      </c>
      <c r="B25" s="80"/>
      <c r="C25" s="80"/>
      <c r="D25" s="80"/>
      <c r="E25" s="80"/>
      <c r="F25" s="80"/>
      <c r="G25" s="80"/>
      <c r="H25" s="80"/>
      <c r="I25" s="80"/>
      <c r="J25" s="80"/>
      <c r="K25" s="80"/>
      <c r="L25" s="80"/>
      <c r="M25" s="80"/>
      <c r="N25" s="80"/>
      <c r="O25" s="80"/>
      <c r="P25" s="82"/>
      <c r="Q25" s="80"/>
      <c r="R25" s="80"/>
      <c r="S25" s="80"/>
      <c r="T25" s="80"/>
      <c r="U25" s="80"/>
      <c r="V25" s="80"/>
      <c r="W25" s="80"/>
      <c r="X25" s="80"/>
      <c r="Y25" s="80"/>
      <c r="Z25" s="80"/>
    </row>
    <row r="26" spans="1:26" s="73" customFormat="1" ht="24" hidden="1" customHeight="1">
      <c r="A26" s="221" t="s">
        <v>1379</v>
      </c>
      <c r="B26" s="80"/>
      <c r="C26" s="80"/>
      <c r="D26" s="80"/>
      <c r="E26" s="80"/>
      <c r="F26" s="80"/>
      <c r="G26" s="80"/>
      <c r="H26" s="80"/>
      <c r="I26" s="80"/>
      <c r="J26" s="80"/>
      <c r="K26" s="80"/>
      <c r="L26" s="80"/>
      <c r="M26" s="80"/>
      <c r="N26" s="80"/>
      <c r="O26" s="80"/>
      <c r="P26" s="82"/>
      <c r="Q26" s="80"/>
      <c r="R26" s="80"/>
      <c r="S26" s="80"/>
      <c r="T26" s="80"/>
      <c r="U26" s="80"/>
      <c r="V26" s="80"/>
      <c r="W26" s="80"/>
      <c r="X26" s="80"/>
      <c r="Y26" s="80"/>
      <c r="Z26" s="80"/>
    </row>
    <row r="27" spans="1:26" s="73" customFormat="1" ht="24" hidden="1" customHeight="1">
      <c r="A27" s="221" t="s">
        <v>1380</v>
      </c>
      <c r="B27" s="80"/>
      <c r="C27" s="80"/>
      <c r="D27" s="80"/>
      <c r="E27" s="80"/>
      <c r="F27" s="80"/>
      <c r="G27" s="80"/>
      <c r="H27" s="80"/>
      <c r="I27" s="80"/>
      <c r="J27" s="80"/>
      <c r="K27" s="80"/>
      <c r="L27" s="80"/>
      <c r="M27" s="80"/>
      <c r="N27" s="80"/>
      <c r="O27" s="80"/>
      <c r="P27" s="82"/>
      <c r="Q27" s="80"/>
      <c r="R27" s="80"/>
      <c r="S27" s="80"/>
      <c r="T27" s="80"/>
      <c r="U27" s="80"/>
      <c r="V27" s="80"/>
      <c r="W27" s="80"/>
      <c r="X27" s="80"/>
      <c r="Y27" s="80"/>
      <c r="Z27" s="80"/>
    </row>
    <row r="28" spans="1:26" s="73" customFormat="1" ht="24" hidden="1" customHeight="1">
      <c r="A28" s="221" t="s">
        <v>1381</v>
      </c>
      <c r="B28" s="80"/>
      <c r="C28" s="80"/>
      <c r="D28" s="80"/>
      <c r="E28" s="80"/>
      <c r="F28" s="80"/>
      <c r="G28" s="80"/>
      <c r="H28" s="80"/>
      <c r="I28" s="80"/>
      <c r="J28" s="80"/>
      <c r="K28" s="80"/>
      <c r="L28" s="80"/>
      <c r="M28" s="80"/>
      <c r="N28" s="80"/>
      <c r="O28" s="80"/>
      <c r="P28" s="82"/>
      <c r="Q28" s="80"/>
      <c r="R28" s="80"/>
      <c r="S28" s="80"/>
      <c r="T28" s="80"/>
      <c r="U28" s="80"/>
      <c r="V28" s="80"/>
      <c r="W28" s="80"/>
      <c r="X28" s="80"/>
      <c r="Y28" s="80"/>
      <c r="Z28" s="80"/>
    </row>
    <row r="29" spans="1:26" s="73" customFormat="1" ht="24" hidden="1" customHeight="1">
      <c r="A29" s="221" t="s">
        <v>1382</v>
      </c>
      <c r="B29" s="80"/>
      <c r="C29" s="80"/>
      <c r="D29" s="80"/>
      <c r="E29" s="80"/>
      <c r="F29" s="80"/>
      <c r="G29" s="80"/>
      <c r="H29" s="80"/>
      <c r="I29" s="80"/>
      <c r="J29" s="80"/>
      <c r="K29" s="80"/>
      <c r="L29" s="80"/>
      <c r="M29" s="80"/>
      <c r="N29" s="80"/>
      <c r="O29" s="80"/>
      <c r="P29" s="82"/>
      <c r="Q29" s="80"/>
      <c r="R29" s="80"/>
      <c r="S29" s="80"/>
      <c r="T29" s="80"/>
      <c r="U29" s="80"/>
      <c r="V29" s="80"/>
      <c r="W29" s="80"/>
      <c r="X29" s="80"/>
      <c r="Y29" s="80"/>
      <c r="Z29" s="80"/>
    </row>
    <row r="30" spans="1:26" ht="24" hidden="1" customHeight="1">
      <c r="A30" s="221" t="s">
        <v>1383</v>
      </c>
      <c r="B30" s="222"/>
      <c r="C30" s="222"/>
      <c r="D30" s="222"/>
      <c r="E30" s="222"/>
      <c r="F30" s="222"/>
      <c r="G30" s="222"/>
      <c r="H30" s="222"/>
      <c r="I30" s="222"/>
      <c r="J30" s="222"/>
      <c r="K30" s="222"/>
      <c r="L30" s="222"/>
      <c r="M30" s="222"/>
      <c r="N30" s="222"/>
      <c r="O30" s="222"/>
      <c r="P30" s="223"/>
      <c r="Q30" s="222"/>
      <c r="R30" s="222"/>
      <c r="S30" s="222"/>
      <c r="T30" s="222"/>
      <c r="U30" s="222"/>
      <c r="V30" s="222"/>
      <c r="W30" s="222"/>
      <c r="X30" s="222"/>
      <c r="Y30" s="222"/>
      <c r="Z30" s="222"/>
    </row>
    <row r="31" spans="1:26" ht="24" hidden="1" customHeight="1">
      <c r="A31" s="219" t="s">
        <v>1384</v>
      </c>
      <c r="B31" s="222"/>
      <c r="C31" s="222"/>
      <c r="D31" s="222"/>
      <c r="E31" s="222"/>
      <c r="F31" s="222"/>
      <c r="G31" s="222"/>
      <c r="H31" s="222"/>
      <c r="I31" s="222"/>
      <c r="J31" s="222"/>
      <c r="K31" s="222"/>
      <c r="L31" s="222"/>
      <c r="M31" s="222"/>
      <c r="N31" s="222"/>
      <c r="O31" s="222"/>
      <c r="P31" s="223"/>
      <c r="Q31" s="222"/>
      <c r="R31" s="222"/>
      <c r="S31" s="222"/>
      <c r="T31" s="222"/>
      <c r="U31" s="222"/>
      <c r="V31" s="222"/>
      <c r="W31" s="222"/>
      <c r="X31" s="222"/>
      <c r="Y31" s="222"/>
      <c r="Z31" s="222"/>
    </row>
    <row r="32" spans="1:26" ht="24" hidden="1" customHeight="1">
      <c r="A32" s="221" t="s">
        <v>1385</v>
      </c>
      <c r="B32" s="222"/>
      <c r="C32" s="222"/>
      <c r="D32" s="222"/>
      <c r="E32" s="222"/>
      <c r="F32" s="222"/>
      <c r="G32" s="222"/>
      <c r="H32" s="222"/>
      <c r="I32" s="222"/>
      <c r="J32" s="222"/>
      <c r="K32" s="222"/>
      <c r="L32" s="222"/>
      <c r="M32" s="222"/>
      <c r="N32" s="222"/>
      <c r="O32" s="222"/>
      <c r="P32" s="223"/>
      <c r="Q32" s="222"/>
      <c r="R32" s="222"/>
      <c r="S32" s="222"/>
      <c r="T32" s="222"/>
      <c r="U32" s="222"/>
      <c r="V32" s="222"/>
      <c r="W32" s="222"/>
      <c r="X32" s="222"/>
      <c r="Y32" s="222"/>
      <c r="Z32" s="222"/>
    </row>
    <row r="33" spans="1:26" ht="24" hidden="1" customHeight="1">
      <c r="A33" s="221" t="s">
        <v>1364</v>
      </c>
      <c r="B33" s="222"/>
      <c r="C33" s="222"/>
      <c r="D33" s="222"/>
      <c r="E33" s="222"/>
      <c r="F33" s="222"/>
      <c r="G33" s="222"/>
      <c r="H33" s="222"/>
      <c r="I33" s="222"/>
      <c r="J33" s="222"/>
      <c r="K33" s="222"/>
      <c r="L33" s="222"/>
      <c r="M33" s="222"/>
      <c r="N33" s="222"/>
      <c r="O33" s="222"/>
      <c r="P33" s="223"/>
      <c r="Q33" s="222"/>
      <c r="R33" s="222"/>
      <c r="S33" s="222"/>
      <c r="T33" s="222"/>
      <c r="U33" s="222"/>
      <c r="V33" s="222"/>
      <c r="W33" s="222"/>
      <c r="X33" s="222"/>
      <c r="Y33" s="222"/>
      <c r="Z33" s="222"/>
    </row>
    <row r="34" spans="1:26" ht="24" hidden="1" customHeight="1">
      <c r="A34" s="221" t="s">
        <v>1386</v>
      </c>
      <c r="B34" s="222"/>
      <c r="C34" s="222"/>
      <c r="D34" s="222"/>
      <c r="E34" s="222"/>
      <c r="F34" s="222"/>
      <c r="G34" s="222"/>
      <c r="H34" s="222"/>
      <c r="I34" s="222"/>
      <c r="J34" s="222"/>
      <c r="K34" s="222"/>
      <c r="L34" s="222"/>
      <c r="M34" s="222"/>
      <c r="N34" s="222"/>
      <c r="O34" s="222"/>
      <c r="P34" s="223"/>
      <c r="Q34" s="222"/>
      <c r="R34" s="222"/>
      <c r="S34" s="222"/>
      <c r="T34" s="222"/>
      <c r="U34" s="222"/>
      <c r="V34" s="222"/>
      <c r="W34" s="222"/>
      <c r="X34" s="222"/>
      <c r="Y34" s="222"/>
      <c r="Z34" s="222"/>
    </row>
    <row r="35" spans="1:26" ht="24" hidden="1" customHeight="1">
      <c r="A35" s="221" t="s">
        <v>1387</v>
      </c>
      <c r="B35" s="222"/>
      <c r="C35" s="222"/>
      <c r="D35" s="222"/>
      <c r="E35" s="222"/>
      <c r="F35" s="222"/>
      <c r="G35" s="222"/>
      <c r="H35" s="222"/>
      <c r="I35" s="222"/>
      <c r="J35" s="222"/>
      <c r="K35" s="222"/>
      <c r="L35" s="222"/>
      <c r="M35" s="222"/>
      <c r="N35" s="222"/>
      <c r="O35" s="222"/>
      <c r="P35" s="223"/>
      <c r="Q35" s="222"/>
      <c r="R35" s="222"/>
      <c r="S35" s="222"/>
      <c r="T35" s="222"/>
      <c r="U35" s="222"/>
      <c r="V35" s="222"/>
      <c r="W35" s="222"/>
      <c r="X35" s="222"/>
      <c r="Y35" s="222"/>
      <c r="Z35" s="222"/>
    </row>
    <row r="36" spans="1:26" ht="24" hidden="1" customHeight="1">
      <c r="A36" s="221" t="s">
        <v>1388</v>
      </c>
      <c r="B36" s="222"/>
      <c r="C36" s="222"/>
      <c r="D36" s="222"/>
      <c r="E36" s="222"/>
      <c r="F36" s="222"/>
      <c r="G36" s="222"/>
      <c r="H36" s="222"/>
      <c r="I36" s="222"/>
      <c r="J36" s="222"/>
      <c r="K36" s="222"/>
      <c r="L36" s="222"/>
      <c r="M36" s="222"/>
      <c r="N36" s="222"/>
      <c r="O36" s="222"/>
      <c r="P36" s="223"/>
      <c r="Q36" s="222"/>
      <c r="R36" s="222"/>
      <c r="S36" s="222"/>
      <c r="T36" s="222"/>
      <c r="U36" s="222"/>
      <c r="V36" s="222"/>
      <c r="W36" s="222"/>
      <c r="X36" s="222"/>
      <c r="Y36" s="222"/>
      <c r="Z36" s="222"/>
    </row>
    <row r="37" spans="1:26" ht="24" hidden="1" customHeight="1">
      <c r="A37" s="221" t="s">
        <v>1389</v>
      </c>
      <c r="B37" s="222"/>
      <c r="C37" s="222"/>
      <c r="D37" s="222"/>
      <c r="E37" s="222"/>
      <c r="F37" s="222"/>
      <c r="G37" s="222"/>
      <c r="H37" s="222"/>
      <c r="I37" s="222"/>
      <c r="J37" s="222"/>
      <c r="K37" s="222"/>
      <c r="L37" s="222"/>
      <c r="M37" s="222"/>
      <c r="N37" s="222"/>
      <c r="O37" s="222"/>
      <c r="P37" s="223"/>
      <c r="Q37" s="222"/>
      <c r="R37" s="222"/>
      <c r="S37" s="222"/>
      <c r="T37" s="222"/>
      <c r="U37" s="222"/>
      <c r="V37" s="222"/>
      <c r="W37" s="222"/>
      <c r="X37" s="222"/>
      <c r="Y37" s="222"/>
      <c r="Z37" s="222"/>
    </row>
    <row r="38" spans="1:26" ht="24" hidden="1" customHeight="1">
      <c r="A38" s="221" t="s">
        <v>1390</v>
      </c>
      <c r="B38" s="222"/>
      <c r="C38" s="222"/>
      <c r="D38" s="222"/>
      <c r="E38" s="222"/>
      <c r="F38" s="222"/>
      <c r="G38" s="222"/>
      <c r="H38" s="222"/>
      <c r="I38" s="222"/>
      <c r="J38" s="222"/>
      <c r="K38" s="222"/>
      <c r="L38" s="222"/>
      <c r="M38" s="222"/>
      <c r="N38" s="222"/>
      <c r="O38" s="222"/>
      <c r="P38" s="223"/>
      <c r="Q38" s="222"/>
      <c r="R38" s="222"/>
      <c r="S38" s="222"/>
      <c r="T38" s="222"/>
      <c r="U38" s="222"/>
      <c r="V38" s="222"/>
      <c r="W38" s="222"/>
      <c r="X38" s="222"/>
      <c r="Y38" s="222"/>
      <c r="Z38" s="222"/>
    </row>
    <row r="39" spans="1:26" ht="24" hidden="1" customHeight="1">
      <c r="A39" s="221" t="s">
        <v>1391</v>
      </c>
      <c r="B39" s="222"/>
      <c r="C39" s="222"/>
      <c r="D39" s="222"/>
      <c r="E39" s="222"/>
      <c r="F39" s="222"/>
      <c r="G39" s="222"/>
      <c r="H39" s="222"/>
      <c r="I39" s="222"/>
      <c r="J39" s="222"/>
      <c r="K39" s="222"/>
      <c r="L39" s="222"/>
      <c r="M39" s="222"/>
      <c r="N39" s="222"/>
      <c r="O39" s="222"/>
      <c r="P39" s="223"/>
      <c r="Q39" s="222"/>
      <c r="R39" s="222"/>
      <c r="S39" s="222"/>
      <c r="T39" s="222"/>
      <c r="U39" s="222"/>
      <c r="V39" s="222"/>
      <c r="W39" s="222"/>
      <c r="X39" s="222"/>
      <c r="Y39" s="222"/>
      <c r="Z39" s="222"/>
    </row>
    <row r="40" spans="1:26" ht="24" customHeight="1">
      <c r="A40" s="216" t="s">
        <v>1392</v>
      </c>
      <c r="B40" s="230">
        <f>SUM(B41:B42)</f>
        <v>224937</v>
      </c>
      <c r="C40" s="230">
        <f t="shared" ref="C40:Z40" si="0">SUM(C41:C42)</f>
        <v>22288</v>
      </c>
      <c r="D40" s="230">
        <f t="shared" si="0"/>
        <v>0</v>
      </c>
      <c r="E40" s="230">
        <f t="shared" si="0"/>
        <v>0</v>
      </c>
      <c r="F40" s="230">
        <f t="shared" si="0"/>
        <v>11098</v>
      </c>
      <c r="G40" s="230">
        <f t="shared" si="0"/>
        <v>49051</v>
      </c>
      <c r="H40" s="230">
        <f t="shared" si="0"/>
        <v>3525</v>
      </c>
      <c r="I40" s="230">
        <f t="shared" si="0"/>
        <v>5376</v>
      </c>
      <c r="J40" s="230">
        <f t="shared" si="0"/>
        <v>34609</v>
      </c>
      <c r="K40" s="230">
        <f t="shared" si="0"/>
        <v>31860</v>
      </c>
      <c r="L40" s="230">
        <f t="shared" si="0"/>
        <v>1368</v>
      </c>
      <c r="M40" s="230">
        <f t="shared" si="0"/>
        <v>1676</v>
      </c>
      <c r="N40" s="230">
        <f t="shared" si="0"/>
        <v>24448</v>
      </c>
      <c r="O40" s="230">
        <f t="shared" si="0"/>
        <v>1102</v>
      </c>
      <c r="P40" s="230">
        <f t="shared" si="0"/>
        <v>6457</v>
      </c>
      <c r="Q40" s="230">
        <f t="shared" si="0"/>
        <v>635</v>
      </c>
      <c r="R40" s="230">
        <f t="shared" si="0"/>
        <v>5</v>
      </c>
      <c r="S40" s="230">
        <f t="shared" si="0"/>
        <v>0</v>
      </c>
      <c r="T40" s="230">
        <f t="shared" si="0"/>
        <v>1469</v>
      </c>
      <c r="U40" s="230">
        <f t="shared" si="0"/>
        <v>9168</v>
      </c>
      <c r="V40" s="230">
        <f t="shared" si="0"/>
        <v>252</v>
      </c>
      <c r="W40" s="230">
        <f t="shared" si="0"/>
        <v>1265</v>
      </c>
      <c r="X40" s="230">
        <f t="shared" si="0"/>
        <v>3456</v>
      </c>
      <c r="Y40" s="230">
        <f t="shared" si="0"/>
        <v>2</v>
      </c>
      <c r="Z40" s="230">
        <f t="shared" si="0"/>
        <v>15827</v>
      </c>
    </row>
    <row r="41" spans="1:26" ht="24" customHeight="1">
      <c r="A41" s="220" t="s">
        <v>1393</v>
      </c>
      <c r="B41" s="230">
        <f>SUM(C41:Z41)</f>
        <v>0</v>
      </c>
      <c r="C41" s="231"/>
      <c r="D41" s="231"/>
      <c r="E41" s="231"/>
      <c r="F41" s="231"/>
      <c r="G41" s="231"/>
      <c r="H41" s="231"/>
      <c r="I41" s="231"/>
      <c r="J41" s="232"/>
      <c r="K41" s="231"/>
      <c r="L41" s="231"/>
      <c r="M41" s="231"/>
      <c r="N41" s="231"/>
      <c r="O41" s="231"/>
      <c r="P41" s="231"/>
      <c r="Q41" s="231"/>
      <c r="R41" s="231"/>
      <c r="S41" s="231"/>
      <c r="T41" s="231"/>
      <c r="U41" s="231"/>
      <c r="V41" s="231"/>
      <c r="W41" s="231"/>
      <c r="X41" s="231"/>
      <c r="Y41" s="231"/>
      <c r="Z41" s="231"/>
    </row>
    <row r="42" spans="1:26" ht="24" customHeight="1">
      <c r="A42" s="225" t="s">
        <v>1364</v>
      </c>
      <c r="B42" s="230">
        <f t="shared" ref="B42:B57" si="1">SUM(C42:Z42)</f>
        <v>224937</v>
      </c>
      <c r="C42" s="230">
        <f t="shared" ref="C42:Z42" si="2">SUM(C43:C57)</f>
        <v>22288</v>
      </c>
      <c r="D42" s="230">
        <f t="shared" si="2"/>
        <v>0</v>
      </c>
      <c r="E42" s="230">
        <f t="shared" si="2"/>
        <v>0</v>
      </c>
      <c r="F42" s="230">
        <f t="shared" si="2"/>
        <v>11098</v>
      </c>
      <c r="G42" s="230">
        <f t="shared" si="2"/>
        <v>49051</v>
      </c>
      <c r="H42" s="230">
        <f t="shared" si="2"/>
        <v>3525</v>
      </c>
      <c r="I42" s="230">
        <f t="shared" si="2"/>
        <v>5376</v>
      </c>
      <c r="J42" s="230">
        <f t="shared" si="2"/>
        <v>34609</v>
      </c>
      <c r="K42" s="230">
        <f t="shared" si="2"/>
        <v>31860</v>
      </c>
      <c r="L42" s="230">
        <f t="shared" si="2"/>
        <v>1368</v>
      </c>
      <c r="M42" s="230">
        <f t="shared" si="2"/>
        <v>1676</v>
      </c>
      <c r="N42" s="230">
        <f t="shared" si="2"/>
        <v>24448</v>
      </c>
      <c r="O42" s="230">
        <f t="shared" si="2"/>
        <v>1102</v>
      </c>
      <c r="P42" s="230">
        <f t="shared" si="2"/>
        <v>6457</v>
      </c>
      <c r="Q42" s="230">
        <f t="shared" si="2"/>
        <v>635</v>
      </c>
      <c r="R42" s="230">
        <f t="shared" si="2"/>
        <v>5</v>
      </c>
      <c r="S42" s="230">
        <f t="shared" si="2"/>
        <v>0</v>
      </c>
      <c r="T42" s="230">
        <f t="shared" si="2"/>
        <v>1469</v>
      </c>
      <c r="U42" s="230">
        <f t="shared" si="2"/>
        <v>9168</v>
      </c>
      <c r="V42" s="230">
        <f t="shared" si="2"/>
        <v>252</v>
      </c>
      <c r="W42" s="230">
        <f t="shared" si="2"/>
        <v>1265</v>
      </c>
      <c r="X42" s="230">
        <f t="shared" si="2"/>
        <v>3456</v>
      </c>
      <c r="Y42" s="230">
        <f t="shared" si="2"/>
        <v>2</v>
      </c>
      <c r="Z42" s="230">
        <f t="shared" si="2"/>
        <v>15827</v>
      </c>
    </row>
    <row r="43" spans="1:26" ht="24" customHeight="1">
      <c r="A43" s="221" t="s">
        <v>1394</v>
      </c>
      <c r="B43" s="224">
        <f t="shared" si="1"/>
        <v>0</v>
      </c>
      <c r="C43" s="222"/>
      <c r="D43" s="222"/>
      <c r="E43" s="222"/>
      <c r="F43" s="222"/>
      <c r="G43" s="222"/>
      <c r="H43" s="222"/>
      <c r="I43" s="222"/>
      <c r="J43" s="222"/>
      <c r="K43" s="222"/>
      <c r="L43" s="222"/>
      <c r="M43" s="222"/>
      <c r="N43" s="222"/>
      <c r="O43" s="222"/>
      <c r="P43" s="223"/>
      <c r="Q43" s="222"/>
      <c r="R43" s="222"/>
      <c r="S43" s="222"/>
      <c r="T43" s="222"/>
      <c r="U43" s="222"/>
      <c r="V43" s="222"/>
      <c r="W43" s="222"/>
      <c r="X43" s="222"/>
      <c r="Y43" s="222"/>
      <c r="Z43" s="222"/>
    </row>
    <row r="44" spans="1:26" ht="24" customHeight="1">
      <c r="A44" s="226" t="s">
        <v>1395</v>
      </c>
      <c r="B44" s="224">
        <f t="shared" si="1"/>
        <v>0</v>
      </c>
      <c r="C44" s="222"/>
      <c r="D44" s="222"/>
      <c r="E44" s="222"/>
      <c r="F44" s="222"/>
      <c r="G44" s="222"/>
      <c r="H44" s="222"/>
      <c r="I44" s="222"/>
      <c r="J44" s="222"/>
      <c r="K44" s="222"/>
      <c r="L44" s="222"/>
      <c r="M44" s="222"/>
      <c r="N44" s="222"/>
      <c r="O44" s="222"/>
      <c r="P44" s="223"/>
      <c r="Q44" s="222"/>
      <c r="R44" s="222"/>
      <c r="S44" s="222"/>
      <c r="T44" s="222"/>
      <c r="U44" s="222"/>
      <c r="V44" s="222"/>
      <c r="W44" s="222"/>
      <c r="X44" s="222"/>
      <c r="Y44" s="222"/>
      <c r="Z44" s="222"/>
    </row>
    <row r="45" spans="1:26" ht="24" customHeight="1">
      <c r="A45" s="221" t="s">
        <v>1396</v>
      </c>
      <c r="B45" s="224">
        <f t="shared" si="1"/>
        <v>0</v>
      </c>
      <c r="C45" s="222"/>
      <c r="D45" s="222"/>
      <c r="E45" s="222"/>
      <c r="F45" s="222"/>
      <c r="G45" s="222"/>
      <c r="H45" s="222"/>
      <c r="I45" s="222"/>
      <c r="J45" s="222"/>
      <c r="K45" s="222"/>
      <c r="L45" s="222"/>
      <c r="M45" s="222"/>
      <c r="N45" s="222"/>
      <c r="O45" s="222"/>
      <c r="P45" s="223"/>
      <c r="Q45" s="222"/>
      <c r="R45" s="222"/>
      <c r="S45" s="222"/>
      <c r="T45" s="222"/>
      <c r="U45" s="222"/>
      <c r="V45" s="222"/>
      <c r="W45" s="222"/>
      <c r="X45" s="222"/>
      <c r="Y45" s="222"/>
      <c r="Z45" s="222"/>
    </row>
    <row r="46" spans="1:26" ht="24" customHeight="1">
      <c r="A46" s="226" t="s">
        <v>1397</v>
      </c>
      <c r="B46" s="224">
        <f t="shared" si="1"/>
        <v>0</v>
      </c>
      <c r="C46" s="222"/>
      <c r="D46" s="222"/>
      <c r="E46" s="222"/>
      <c r="F46" s="222"/>
      <c r="G46" s="222"/>
      <c r="H46" s="222"/>
      <c r="I46" s="222"/>
      <c r="J46" s="222"/>
      <c r="K46" s="222"/>
      <c r="L46" s="222"/>
      <c r="M46" s="222"/>
      <c r="N46" s="222"/>
      <c r="O46" s="222"/>
      <c r="P46" s="223"/>
      <c r="Q46" s="222"/>
      <c r="R46" s="222"/>
      <c r="S46" s="222"/>
      <c r="T46" s="222"/>
      <c r="U46" s="222"/>
      <c r="V46" s="222"/>
      <c r="W46" s="222"/>
      <c r="X46" s="222"/>
      <c r="Y46" s="222"/>
      <c r="Z46" s="222"/>
    </row>
    <row r="47" spans="1:26" ht="24" customHeight="1">
      <c r="A47" s="221" t="s">
        <v>1398</v>
      </c>
      <c r="B47" s="224">
        <f t="shared" si="1"/>
        <v>0</v>
      </c>
      <c r="C47" s="222"/>
      <c r="D47" s="222"/>
      <c r="E47" s="222"/>
      <c r="F47" s="222"/>
      <c r="G47" s="222"/>
      <c r="H47" s="222"/>
      <c r="I47" s="222"/>
      <c r="J47" s="222"/>
      <c r="K47" s="222"/>
      <c r="L47" s="222"/>
      <c r="M47" s="222"/>
      <c r="N47" s="222"/>
      <c r="O47" s="222"/>
      <c r="P47" s="223"/>
      <c r="Q47" s="222"/>
      <c r="R47" s="222"/>
      <c r="S47" s="222"/>
      <c r="T47" s="222"/>
      <c r="U47" s="222"/>
      <c r="V47" s="222"/>
      <c r="W47" s="222"/>
      <c r="X47" s="222"/>
      <c r="Y47" s="222"/>
      <c r="Z47" s="222"/>
    </row>
    <row r="48" spans="1:26" ht="24" customHeight="1">
      <c r="A48" s="221" t="s">
        <v>1399</v>
      </c>
      <c r="B48" s="224">
        <f t="shared" si="1"/>
        <v>0</v>
      </c>
      <c r="C48" s="222"/>
      <c r="D48" s="222"/>
      <c r="E48" s="222"/>
      <c r="F48" s="222"/>
      <c r="G48" s="222"/>
      <c r="H48" s="222"/>
      <c r="I48" s="222"/>
      <c r="J48" s="222"/>
      <c r="K48" s="222"/>
      <c r="L48" s="222"/>
      <c r="M48" s="222"/>
      <c r="N48" s="222"/>
      <c r="O48" s="222"/>
      <c r="P48" s="223"/>
      <c r="Q48" s="222"/>
      <c r="R48" s="222"/>
      <c r="S48" s="222"/>
      <c r="T48" s="222"/>
      <c r="U48" s="222"/>
      <c r="V48" s="222"/>
      <c r="W48" s="222"/>
      <c r="X48" s="222"/>
      <c r="Y48" s="222"/>
      <c r="Z48" s="222"/>
    </row>
    <row r="49" spans="1:26" ht="24" customHeight="1">
      <c r="A49" s="221" t="s">
        <v>1400</v>
      </c>
      <c r="B49" s="224">
        <f t="shared" si="1"/>
        <v>0</v>
      </c>
      <c r="C49" s="222"/>
      <c r="D49" s="222"/>
      <c r="E49" s="222"/>
      <c r="F49" s="222"/>
      <c r="G49" s="222"/>
      <c r="H49" s="222"/>
      <c r="I49" s="222"/>
      <c r="J49" s="222"/>
      <c r="K49" s="222"/>
      <c r="L49" s="222"/>
      <c r="M49" s="222"/>
      <c r="N49" s="222"/>
      <c r="O49" s="222"/>
      <c r="P49" s="223"/>
      <c r="Q49" s="222"/>
      <c r="R49" s="222"/>
      <c r="S49" s="222"/>
      <c r="T49" s="222"/>
      <c r="U49" s="222"/>
      <c r="V49" s="222"/>
      <c r="W49" s="222"/>
      <c r="X49" s="222"/>
      <c r="Y49" s="222"/>
      <c r="Z49" s="222"/>
    </row>
    <row r="50" spans="1:26" ht="24" customHeight="1">
      <c r="A50" s="221" t="s">
        <v>1401</v>
      </c>
      <c r="B50" s="224">
        <f t="shared" si="1"/>
        <v>0</v>
      </c>
      <c r="C50" s="222"/>
      <c r="D50" s="222"/>
      <c r="E50" s="222"/>
      <c r="F50" s="222"/>
      <c r="G50" s="222"/>
      <c r="H50" s="222"/>
      <c r="I50" s="222"/>
      <c r="J50" s="222"/>
      <c r="K50" s="222"/>
      <c r="L50" s="222"/>
      <c r="M50" s="222"/>
      <c r="N50" s="222"/>
      <c r="O50" s="222"/>
      <c r="P50" s="223"/>
      <c r="Q50" s="222"/>
      <c r="R50" s="222"/>
      <c r="S50" s="222"/>
      <c r="T50" s="222"/>
      <c r="U50" s="222"/>
      <c r="V50" s="222"/>
      <c r="W50" s="222"/>
      <c r="X50" s="222"/>
      <c r="Y50" s="222"/>
      <c r="Z50" s="222"/>
    </row>
    <row r="51" spans="1:26" ht="24" customHeight="1">
      <c r="A51" s="226" t="s">
        <v>1402</v>
      </c>
      <c r="B51" s="224">
        <f t="shared" si="1"/>
        <v>224937</v>
      </c>
      <c r="C51" s="222">
        <v>22288</v>
      </c>
      <c r="D51" s="222"/>
      <c r="E51" s="222"/>
      <c r="F51" s="222">
        <v>11098</v>
      </c>
      <c r="G51" s="222">
        <v>49051</v>
      </c>
      <c r="H51" s="222">
        <v>3525</v>
      </c>
      <c r="I51" s="222">
        <v>5376</v>
      </c>
      <c r="J51" s="222">
        <v>34609</v>
      </c>
      <c r="K51" s="222">
        <v>31860</v>
      </c>
      <c r="L51" s="222">
        <v>1368</v>
      </c>
      <c r="M51" s="222">
        <v>1676</v>
      </c>
      <c r="N51" s="222">
        <v>24448</v>
      </c>
      <c r="O51" s="222">
        <v>1102</v>
      </c>
      <c r="P51" s="223">
        <v>6457</v>
      </c>
      <c r="Q51" s="222">
        <v>635</v>
      </c>
      <c r="R51" s="222">
        <v>5</v>
      </c>
      <c r="S51" s="222"/>
      <c r="T51" s="222">
        <v>1469</v>
      </c>
      <c r="U51" s="222">
        <v>9168</v>
      </c>
      <c r="V51" s="222">
        <v>252</v>
      </c>
      <c r="W51" s="222">
        <v>1265</v>
      </c>
      <c r="X51" s="222">
        <v>3456</v>
      </c>
      <c r="Y51" s="222">
        <v>2</v>
      </c>
      <c r="Z51" s="222">
        <v>15827</v>
      </c>
    </row>
    <row r="52" spans="1:26" ht="24" customHeight="1">
      <c r="A52" s="226" t="s">
        <v>1403</v>
      </c>
      <c r="B52" s="224">
        <f t="shared" si="1"/>
        <v>0</v>
      </c>
      <c r="C52" s="222"/>
      <c r="D52" s="222"/>
      <c r="E52" s="222"/>
      <c r="F52" s="222"/>
      <c r="G52" s="222"/>
      <c r="H52" s="222"/>
      <c r="I52" s="222"/>
      <c r="J52" s="222"/>
      <c r="K52" s="222"/>
      <c r="L52" s="222"/>
      <c r="M52" s="222"/>
      <c r="N52" s="222"/>
      <c r="O52" s="222"/>
      <c r="P52" s="223"/>
      <c r="Q52" s="222"/>
      <c r="R52" s="222"/>
      <c r="S52" s="222"/>
      <c r="T52" s="222"/>
      <c r="U52" s="222"/>
      <c r="V52" s="222"/>
      <c r="W52" s="222"/>
      <c r="X52" s="222"/>
      <c r="Y52" s="222"/>
      <c r="Z52" s="222"/>
    </row>
    <row r="53" spans="1:26" ht="24" customHeight="1">
      <c r="A53" s="221" t="s">
        <v>1404</v>
      </c>
      <c r="B53" s="224">
        <f t="shared" si="1"/>
        <v>0</v>
      </c>
      <c r="C53" s="222"/>
      <c r="D53" s="222"/>
      <c r="E53" s="222"/>
      <c r="F53" s="222"/>
      <c r="G53" s="222"/>
      <c r="H53" s="222"/>
      <c r="I53" s="222"/>
      <c r="J53" s="222"/>
      <c r="K53" s="222"/>
      <c r="L53" s="222"/>
      <c r="M53" s="222"/>
      <c r="N53" s="222"/>
      <c r="O53" s="222"/>
      <c r="P53" s="223"/>
      <c r="Q53" s="222"/>
      <c r="R53" s="222"/>
      <c r="S53" s="222"/>
      <c r="T53" s="222"/>
      <c r="U53" s="222"/>
      <c r="V53" s="222"/>
      <c r="W53" s="222"/>
      <c r="X53" s="222"/>
      <c r="Y53" s="222"/>
      <c r="Z53" s="222"/>
    </row>
    <row r="54" spans="1:26" ht="24" customHeight="1">
      <c r="A54" s="221" t="s">
        <v>1405</v>
      </c>
      <c r="B54" s="224">
        <f t="shared" si="1"/>
        <v>0</v>
      </c>
      <c r="C54" s="222"/>
      <c r="D54" s="222"/>
      <c r="E54" s="222"/>
      <c r="F54" s="222"/>
      <c r="G54" s="222"/>
      <c r="H54" s="222"/>
      <c r="I54" s="222"/>
      <c r="J54" s="222"/>
      <c r="K54" s="222"/>
      <c r="L54" s="222"/>
      <c r="M54" s="222"/>
      <c r="N54" s="222"/>
      <c r="O54" s="222"/>
      <c r="P54" s="223"/>
      <c r="Q54" s="222"/>
      <c r="R54" s="222"/>
      <c r="S54" s="222"/>
      <c r="T54" s="222"/>
      <c r="U54" s="222"/>
      <c r="V54" s="222"/>
      <c r="W54" s="222"/>
      <c r="X54" s="222"/>
      <c r="Y54" s="222"/>
      <c r="Z54" s="222"/>
    </row>
    <row r="55" spans="1:26" ht="24" customHeight="1">
      <c r="A55" s="221" t="s">
        <v>1406</v>
      </c>
      <c r="B55" s="224">
        <f t="shared" si="1"/>
        <v>0</v>
      </c>
      <c r="C55" s="222"/>
      <c r="D55" s="222"/>
      <c r="E55" s="222"/>
      <c r="F55" s="222"/>
      <c r="G55" s="222"/>
      <c r="H55" s="222"/>
      <c r="I55" s="222"/>
      <c r="J55" s="222"/>
      <c r="K55" s="222"/>
      <c r="L55" s="222"/>
      <c r="M55" s="222"/>
      <c r="N55" s="222"/>
      <c r="O55" s="222"/>
      <c r="P55" s="223"/>
      <c r="Q55" s="222"/>
      <c r="R55" s="222"/>
      <c r="S55" s="222"/>
      <c r="T55" s="222"/>
      <c r="U55" s="222"/>
      <c r="V55" s="222"/>
      <c r="W55" s="222"/>
      <c r="X55" s="222"/>
      <c r="Y55" s="222"/>
      <c r="Z55" s="222"/>
    </row>
    <row r="56" spans="1:26" ht="24" customHeight="1">
      <c r="A56" s="221" t="s">
        <v>1407</v>
      </c>
      <c r="B56" s="224">
        <f t="shared" si="1"/>
        <v>0</v>
      </c>
      <c r="C56" s="222"/>
      <c r="D56" s="222"/>
      <c r="E56" s="222"/>
      <c r="F56" s="222"/>
      <c r="G56" s="222"/>
      <c r="H56" s="222"/>
      <c r="I56" s="222"/>
      <c r="J56" s="222"/>
      <c r="K56" s="222"/>
      <c r="L56" s="222"/>
      <c r="M56" s="222"/>
      <c r="N56" s="222"/>
      <c r="O56" s="222"/>
      <c r="P56" s="223"/>
      <c r="Q56" s="222"/>
      <c r="R56" s="222"/>
      <c r="S56" s="222"/>
      <c r="T56" s="222"/>
      <c r="U56" s="222"/>
      <c r="V56" s="222"/>
      <c r="W56" s="222"/>
      <c r="X56" s="222"/>
      <c r="Y56" s="222"/>
      <c r="Z56" s="222"/>
    </row>
    <row r="57" spans="1:26" ht="24" customHeight="1">
      <c r="A57" s="221" t="s">
        <v>1408</v>
      </c>
      <c r="B57" s="224">
        <f t="shared" si="1"/>
        <v>0</v>
      </c>
      <c r="C57" s="222"/>
      <c r="D57" s="222"/>
      <c r="E57" s="222"/>
      <c r="F57" s="222"/>
      <c r="G57" s="222"/>
      <c r="H57" s="222"/>
      <c r="I57" s="222"/>
      <c r="J57" s="222"/>
      <c r="K57" s="222"/>
      <c r="L57" s="222"/>
      <c r="M57" s="222"/>
      <c r="N57" s="222"/>
      <c r="O57" s="222"/>
      <c r="P57" s="223"/>
      <c r="Q57" s="222"/>
      <c r="R57" s="222"/>
      <c r="S57" s="222"/>
      <c r="T57" s="222"/>
      <c r="U57" s="222"/>
      <c r="V57" s="222"/>
      <c r="W57" s="222"/>
      <c r="X57" s="222"/>
      <c r="Y57" s="222"/>
      <c r="Z57" s="222"/>
    </row>
    <row r="58" spans="1:26" ht="24" hidden="1" customHeight="1">
      <c r="A58" s="219" t="s">
        <v>1409</v>
      </c>
      <c r="B58" s="222"/>
      <c r="C58" s="222"/>
      <c r="D58" s="222"/>
      <c r="E58" s="222"/>
      <c r="F58" s="222"/>
      <c r="G58" s="222"/>
      <c r="H58" s="222"/>
      <c r="I58" s="222"/>
      <c r="J58" s="222"/>
      <c r="K58" s="222"/>
      <c r="L58" s="222"/>
      <c r="M58" s="222"/>
      <c r="N58" s="222"/>
      <c r="O58" s="222"/>
      <c r="P58" s="223"/>
      <c r="Q58" s="222"/>
      <c r="R58" s="222"/>
      <c r="S58" s="222"/>
      <c r="T58" s="222"/>
      <c r="U58" s="222"/>
      <c r="V58" s="222"/>
      <c r="W58" s="222"/>
      <c r="X58" s="222"/>
      <c r="Y58" s="222"/>
      <c r="Z58" s="222"/>
    </row>
    <row r="59" spans="1:26" ht="24" hidden="1" customHeight="1">
      <c r="A59" s="221" t="s">
        <v>1410</v>
      </c>
      <c r="B59" s="222"/>
      <c r="C59" s="222"/>
      <c r="D59" s="222"/>
      <c r="E59" s="222"/>
      <c r="F59" s="222"/>
      <c r="G59" s="222"/>
      <c r="H59" s="222"/>
      <c r="I59" s="222"/>
      <c r="J59" s="222"/>
      <c r="K59" s="222"/>
      <c r="L59" s="222"/>
      <c r="M59" s="222"/>
      <c r="N59" s="222"/>
      <c r="O59" s="222"/>
      <c r="P59" s="223"/>
      <c r="Q59" s="222"/>
      <c r="R59" s="222"/>
      <c r="S59" s="222"/>
      <c r="T59" s="222"/>
      <c r="U59" s="222"/>
      <c r="V59" s="222"/>
      <c r="W59" s="222"/>
      <c r="X59" s="222"/>
      <c r="Y59" s="222"/>
      <c r="Z59" s="222"/>
    </row>
    <row r="60" spans="1:26" ht="24" hidden="1" customHeight="1">
      <c r="A60" s="221" t="s">
        <v>1364</v>
      </c>
      <c r="B60" s="222"/>
      <c r="C60" s="222"/>
      <c r="D60" s="222"/>
      <c r="E60" s="222"/>
      <c r="F60" s="222"/>
      <c r="G60" s="222"/>
      <c r="H60" s="222"/>
      <c r="I60" s="222"/>
      <c r="J60" s="222"/>
      <c r="K60" s="222"/>
      <c r="L60" s="222"/>
      <c r="M60" s="222"/>
      <c r="N60" s="222"/>
      <c r="O60" s="222"/>
      <c r="P60" s="223"/>
      <c r="Q60" s="222"/>
      <c r="R60" s="222"/>
      <c r="S60" s="222"/>
      <c r="T60" s="222"/>
      <c r="U60" s="222"/>
      <c r="V60" s="222"/>
      <c r="W60" s="222"/>
      <c r="X60" s="222"/>
      <c r="Y60" s="222"/>
      <c r="Z60" s="222"/>
    </row>
    <row r="61" spans="1:26" ht="24" hidden="1" customHeight="1">
      <c r="A61" s="221" t="s">
        <v>1411</v>
      </c>
      <c r="B61" s="222"/>
      <c r="C61" s="222"/>
      <c r="D61" s="222"/>
      <c r="E61" s="222"/>
      <c r="F61" s="222"/>
      <c r="G61" s="222"/>
      <c r="H61" s="222"/>
      <c r="I61" s="222"/>
      <c r="J61" s="222"/>
      <c r="K61" s="222"/>
      <c r="L61" s="222"/>
      <c r="M61" s="222"/>
      <c r="N61" s="222"/>
      <c r="O61" s="222"/>
      <c r="P61" s="223"/>
      <c r="Q61" s="222"/>
      <c r="R61" s="222"/>
      <c r="S61" s="222"/>
      <c r="T61" s="222"/>
      <c r="U61" s="222"/>
      <c r="V61" s="222"/>
      <c r="W61" s="222"/>
      <c r="X61" s="222"/>
      <c r="Y61" s="222"/>
      <c r="Z61" s="222"/>
    </row>
    <row r="62" spans="1:26" ht="24" hidden="1" customHeight="1">
      <c r="A62" s="221" t="s">
        <v>1412</v>
      </c>
      <c r="B62" s="222"/>
      <c r="C62" s="222"/>
      <c r="D62" s="222"/>
      <c r="E62" s="222"/>
      <c r="F62" s="222"/>
      <c r="G62" s="222"/>
      <c r="H62" s="222"/>
      <c r="I62" s="222"/>
      <c r="J62" s="222"/>
      <c r="K62" s="222"/>
      <c r="L62" s="222"/>
      <c r="M62" s="222"/>
      <c r="N62" s="222"/>
      <c r="O62" s="222"/>
      <c r="P62" s="223"/>
      <c r="Q62" s="222"/>
      <c r="R62" s="222"/>
      <c r="S62" s="222"/>
      <c r="T62" s="222"/>
      <c r="U62" s="222"/>
      <c r="V62" s="222"/>
      <c r="W62" s="222"/>
      <c r="X62" s="222"/>
      <c r="Y62" s="222"/>
      <c r="Z62" s="222"/>
    </row>
    <row r="63" spans="1:26" ht="24" hidden="1" customHeight="1">
      <c r="A63" s="221" t="s">
        <v>1413</v>
      </c>
      <c r="B63" s="222"/>
      <c r="C63" s="222"/>
      <c r="D63" s="222"/>
      <c r="E63" s="222"/>
      <c r="F63" s="222"/>
      <c r="G63" s="222"/>
      <c r="H63" s="222"/>
      <c r="I63" s="222"/>
      <c r="J63" s="222"/>
      <c r="K63" s="222"/>
      <c r="L63" s="222"/>
      <c r="M63" s="222"/>
      <c r="N63" s="222"/>
      <c r="O63" s="222"/>
      <c r="P63" s="223"/>
      <c r="Q63" s="222"/>
      <c r="R63" s="222"/>
      <c r="S63" s="222"/>
      <c r="T63" s="222"/>
      <c r="U63" s="222"/>
      <c r="V63" s="222"/>
      <c r="W63" s="222"/>
      <c r="X63" s="222"/>
      <c r="Y63" s="222"/>
      <c r="Z63" s="222"/>
    </row>
    <row r="64" spans="1:26" ht="24" hidden="1" customHeight="1">
      <c r="A64" s="221" t="s">
        <v>1414</v>
      </c>
      <c r="B64" s="222"/>
      <c r="C64" s="222"/>
      <c r="D64" s="222"/>
      <c r="E64" s="222"/>
      <c r="F64" s="222"/>
      <c r="G64" s="222"/>
      <c r="H64" s="222"/>
      <c r="I64" s="222"/>
      <c r="J64" s="222"/>
      <c r="K64" s="222"/>
      <c r="L64" s="222"/>
      <c r="M64" s="222"/>
      <c r="N64" s="222"/>
      <c r="O64" s="222"/>
      <c r="P64" s="223"/>
      <c r="Q64" s="222"/>
      <c r="R64" s="222"/>
      <c r="S64" s="222"/>
      <c r="T64" s="222"/>
      <c r="U64" s="222"/>
      <c r="V64" s="222"/>
      <c r="W64" s="222"/>
      <c r="X64" s="222"/>
      <c r="Y64" s="222"/>
      <c r="Z64" s="222"/>
    </row>
    <row r="65" spans="1:26" ht="24" hidden="1" customHeight="1">
      <c r="A65" s="219" t="s">
        <v>1415</v>
      </c>
      <c r="B65" s="222"/>
      <c r="C65" s="222"/>
      <c r="D65" s="222"/>
      <c r="E65" s="222"/>
      <c r="F65" s="222"/>
      <c r="G65" s="222"/>
      <c r="H65" s="222"/>
      <c r="I65" s="222"/>
      <c r="J65" s="222"/>
      <c r="K65" s="222"/>
      <c r="L65" s="222"/>
      <c r="M65" s="222"/>
      <c r="N65" s="222"/>
      <c r="O65" s="222"/>
      <c r="P65" s="223"/>
      <c r="Q65" s="222"/>
      <c r="R65" s="222"/>
      <c r="S65" s="222"/>
      <c r="T65" s="222"/>
      <c r="U65" s="222"/>
      <c r="V65" s="222"/>
      <c r="W65" s="222"/>
      <c r="X65" s="222"/>
      <c r="Y65" s="222"/>
      <c r="Z65" s="222"/>
    </row>
    <row r="66" spans="1:26" ht="24" hidden="1" customHeight="1">
      <c r="A66" s="221" t="s">
        <v>1416</v>
      </c>
      <c r="B66" s="222"/>
      <c r="C66" s="222"/>
      <c r="D66" s="222"/>
      <c r="E66" s="222"/>
      <c r="F66" s="222"/>
      <c r="G66" s="222"/>
      <c r="H66" s="222"/>
      <c r="I66" s="222"/>
      <c r="J66" s="222"/>
      <c r="K66" s="222"/>
      <c r="L66" s="222"/>
      <c r="M66" s="222"/>
      <c r="N66" s="222"/>
      <c r="O66" s="222"/>
      <c r="P66" s="223"/>
      <c r="Q66" s="222"/>
      <c r="R66" s="222"/>
      <c r="S66" s="222"/>
      <c r="T66" s="222"/>
      <c r="U66" s="222"/>
      <c r="V66" s="222"/>
      <c r="W66" s="222"/>
      <c r="X66" s="222"/>
      <c r="Y66" s="222"/>
      <c r="Z66" s="222"/>
    </row>
    <row r="67" spans="1:26" ht="24" hidden="1" customHeight="1">
      <c r="A67" s="221" t="s">
        <v>1364</v>
      </c>
      <c r="B67" s="222"/>
      <c r="C67" s="222"/>
      <c r="D67" s="222"/>
      <c r="E67" s="222"/>
      <c r="F67" s="222"/>
      <c r="G67" s="222"/>
      <c r="H67" s="222"/>
      <c r="I67" s="222"/>
      <c r="J67" s="222"/>
      <c r="K67" s="222"/>
      <c r="L67" s="222"/>
      <c r="M67" s="222"/>
      <c r="N67" s="222"/>
      <c r="O67" s="222"/>
      <c r="P67" s="223"/>
      <c r="Q67" s="222"/>
      <c r="R67" s="222"/>
      <c r="S67" s="222"/>
      <c r="T67" s="222"/>
      <c r="U67" s="222"/>
      <c r="V67" s="222"/>
      <c r="W67" s="222"/>
      <c r="X67" s="222"/>
      <c r="Y67" s="222"/>
      <c r="Z67" s="222"/>
    </row>
    <row r="68" spans="1:26" ht="24" hidden="1" customHeight="1">
      <c r="A68" s="221" t="s">
        <v>1417</v>
      </c>
      <c r="B68" s="222"/>
      <c r="C68" s="222"/>
      <c r="D68" s="222"/>
      <c r="E68" s="222"/>
      <c r="F68" s="222"/>
      <c r="G68" s="222"/>
      <c r="H68" s="222"/>
      <c r="I68" s="222"/>
      <c r="J68" s="222"/>
      <c r="K68" s="222"/>
      <c r="L68" s="222"/>
      <c r="M68" s="222"/>
      <c r="N68" s="222"/>
      <c r="O68" s="222"/>
      <c r="P68" s="223"/>
      <c r="Q68" s="222"/>
      <c r="R68" s="222"/>
      <c r="S68" s="222"/>
      <c r="T68" s="222"/>
      <c r="U68" s="222"/>
      <c r="V68" s="222"/>
      <c r="W68" s="222"/>
      <c r="X68" s="222"/>
      <c r="Y68" s="222"/>
      <c r="Z68" s="222"/>
    </row>
    <row r="69" spans="1:26" ht="24" hidden="1" customHeight="1">
      <c r="A69" s="221" t="s">
        <v>1418</v>
      </c>
      <c r="B69" s="222"/>
      <c r="C69" s="222"/>
      <c r="D69" s="222"/>
      <c r="E69" s="222"/>
      <c r="F69" s="222"/>
      <c r="G69" s="222"/>
      <c r="H69" s="222"/>
      <c r="I69" s="222"/>
      <c r="J69" s="222"/>
      <c r="K69" s="222"/>
      <c r="L69" s="222"/>
      <c r="M69" s="222"/>
      <c r="N69" s="222"/>
      <c r="O69" s="222"/>
      <c r="P69" s="223"/>
      <c r="Q69" s="222"/>
      <c r="R69" s="222"/>
      <c r="S69" s="222"/>
      <c r="T69" s="222"/>
      <c r="U69" s="222"/>
      <c r="V69" s="222"/>
      <c r="W69" s="222"/>
      <c r="X69" s="222"/>
      <c r="Y69" s="222"/>
      <c r="Z69" s="222"/>
    </row>
    <row r="70" spans="1:26" ht="24" hidden="1" customHeight="1">
      <c r="A70" s="221" t="s">
        <v>1419</v>
      </c>
      <c r="B70" s="222"/>
      <c r="C70" s="222"/>
      <c r="D70" s="222"/>
      <c r="E70" s="222"/>
      <c r="F70" s="222"/>
      <c r="G70" s="222"/>
      <c r="H70" s="222"/>
      <c r="I70" s="222"/>
      <c r="J70" s="222"/>
      <c r="K70" s="222"/>
      <c r="L70" s="222"/>
      <c r="M70" s="222"/>
      <c r="N70" s="222"/>
      <c r="O70" s="222"/>
      <c r="P70" s="223"/>
      <c r="Q70" s="222"/>
      <c r="R70" s="222"/>
      <c r="S70" s="222"/>
      <c r="T70" s="222"/>
      <c r="U70" s="222"/>
      <c r="V70" s="222"/>
      <c r="W70" s="222"/>
      <c r="X70" s="222"/>
      <c r="Y70" s="222"/>
      <c r="Z70" s="222"/>
    </row>
    <row r="71" spans="1:26" ht="24" hidden="1" customHeight="1">
      <c r="A71" s="221" t="s">
        <v>1420</v>
      </c>
      <c r="B71" s="222"/>
      <c r="C71" s="222"/>
      <c r="D71" s="222"/>
      <c r="E71" s="222"/>
      <c r="F71" s="222"/>
      <c r="G71" s="222"/>
      <c r="H71" s="222"/>
      <c r="I71" s="222"/>
      <c r="J71" s="222"/>
      <c r="K71" s="222"/>
      <c r="L71" s="222"/>
      <c r="M71" s="222"/>
      <c r="N71" s="222"/>
      <c r="O71" s="222"/>
      <c r="P71" s="223"/>
      <c r="Q71" s="222"/>
      <c r="R71" s="222"/>
      <c r="S71" s="222"/>
      <c r="T71" s="222"/>
      <c r="U71" s="222"/>
      <c r="V71" s="222"/>
      <c r="W71" s="222"/>
      <c r="X71" s="222"/>
      <c r="Y71" s="222"/>
      <c r="Z71" s="222"/>
    </row>
    <row r="72" spans="1:26" ht="24" hidden="1" customHeight="1">
      <c r="A72" s="221" t="s">
        <v>1421</v>
      </c>
      <c r="B72" s="222"/>
      <c r="C72" s="222"/>
      <c r="D72" s="222"/>
      <c r="E72" s="222"/>
      <c r="F72" s="222"/>
      <c r="G72" s="222"/>
      <c r="H72" s="222"/>
      <c r="I72" s="222"/>
      <c r="J72" s="222"/>
      <c r="K72" s="222"/>
      <c r="L72" s="222"/>
      <c r="M72" s="222"/>
      <c r="N72" s="222"/>
      <c r="O72" s="222"/>
      <c r="P72" s="223"/>
      <c r="Q72" s="222"/>
      <c r="R72" s="222"/>
      <c r="S72" s="222"/>
      <c r="T72" s="222"/>
      <c r="U72" s="222"/>
      <c r="V72" s="222"/>
      <c r="W72" s="222"/>
      <c r="X72" s="222"/>
      <c r="Y72" s="222"/>
      <c r="Z72" s="222"/>
    </row>
    <row r="73" spans="1:26" ht="24" hidden="1" customHeight="1">
      <c r="A73" s="219" t="s">
        <v>1422</v>
      </c>
      <c r="B73" s="222"/>
      <c r="C73" s="222"/>
      <c r="D73" s="222"/>
      <c r="E73" s="222"/>
      <c r="F73" s="222"/>
      <c r="G73" s="222"/>
      <c r="H73" s="222"/>
      <c r="I73" s="222"/>
      <c r="J73" s="222"/>
      <c r="K73" s="222"/>
      <c r="L73" s="222"/>
      <c r="M73" s="222"/>
      <c r="N73" s="222"/>
      <c r="O73" s="222"/>
      <c r="P73" s="223"/>
      <c r="Q73" s="222"/>
      <c r="R73" s="222"/>
      <c r="S73" s="222"/>
      <c r="T73" s="222"/>
      <c r="U73" s="222"/>
      <c r="V73" s="222"/>
      <c r="W73" s="222"/>
      <c r="X73" s="222"/>
      <c r="Y73" s="222"/>
      <c r="Z73" s="222"/>
    </row>
    <row r="74" spans="1:26" ht="24" hidden="1" customHeight="1">
      <c r="A74" s="221" t="s">
        <v>1423</v>
      </c>
      <c r="B74" s="222"/>
      <c r="C74" s="222"/>
      <c r="D74" s="222"/>
      <c r="E74" s="222"/>
      <c r="F74" s="222"/>
      <c r="G74" s="222"/>
      <c r="H74" s="222"/>
      <c r="I74" s="222"/>
      <c r="J74" s="222"/>
      <c r="K74" s="222"/>
      <c r="L74" s="222"/>
      <c r="M74" s="222"/>
      <c r="N74" s="222"/>
      <c r="O74" s="222"/>
      <c r="P74" s="223"/>
      <c r="Q74" s="222"/>
      <c r="R74" s="222"/>
      <c r="S74" s="222"/>
      <c r="T74" s="222"/>
      <c r="U74" s="222"/>
      <c r="V74" s="222"/>
      <c r="W74" s="222"/>
      <c r="X74" s="222"/>
      <c r="Y74" s="222"/>
      <c r="Z74" s="222"/>
    </row>
    <row r="75" spans="1:26" ht="24" hidden="1" customHeight="1">
      <c r="A75" s="221" t="s">
        <v>1364</v>
      </c>
      <c r="B75" s="222"/>
      <c r="C75" s="222"/>
      <c r="D75" s="222"/>
      <c r="E75" s="222"/>
      <c r="F75" s="222"/>
      <c r="G75" s="222"/>
      <c r="H75" s="222"/>
      <c r="I75" s="222"/>
      <c r="J75" s="222"/>
      <c r="K75" s="222"/>
      <c r="L75" s="222"/>
      <c r="M75" s="222"/>
      <c r="N75" s="222"/>
      <c r="O75" s="222"/>
      <c r="P75" s="223"/>
      <c r="Q75" s="222"/>
      <c r="R75" s="222"/>
      <c r="S75" s="222"/>
      <c r="T75" s="222"/>
      <c r="U75" s="222"/>
      <c r="V75" s="222"/>
      <c r="W75" s="222"/>
      <c r="X75" s="222"/>
      <c r="Y75" s="222"/>
      <c r="Z75" s="222"/>
    </row>
    <row r="76" spans="1:26" ht="24" hidden="1" customHeight="1">
      <c r="A76" s="227" t="s">
        <v>1424</v>
      </c>
      <c r="B76" s="222"/>
      <c r="C76" s="222"/>
      <c r="D76" s="222"/>
      <c r="E76" s="222"/>
      <c r="F76" s="222"/>
      <c r="G76" s="222"/>
      <c r="H76" s="222"/>
      <c r="I76" s="222"/>
      <c r="J76" s="222"/>
      <c r="K76" s="222"/>
      <c r="L76" s="222"/>
      <c r="M76" s="222"/>
      <c r="N76" s="222"/>
      <c r="O76" s="222"/>
      <c r="P76" s="223"/>
      <c r="Q76" s="222"/>
      <c r="R76" s="222"/>
      <c r="S76" s="222"/>
      <c r="T76" s="222"/>
      <c r="U76" s="222"/>
      <c r="V76" s="222"/>
      <c r="W76" s="222"/>
      <c r="X76" s="222"/>
      <c r="Y76" s="222"/>
      <c r="Z76" s="222"/>
    </row>
    <row r="77" spans="1:26" ht="24" hidden="1" customHeight="1">
      <c r="A77" s="227" t="s">
        <v>1425</v>
      </c>
      <c r="B77" s="222"/>
      <c r="C77" s="222"/>
      <c r="D77" s="222"/>
      <c r="E77" s="222"/>
      <c r="F77" s="222"/>
      <c r="G77" s="222"/>
      <c r="H77" s="222"/>
      <c r="I77" s="222"/>
      <c r="J77" s="222"/>
      <c r="K77" s="222"/>
      <c r="L77" s="222"/>
      <c r="M77" s="222"/>
      <c r="N77" s="222"/>
      <c r="O77" s="222"/>
      <c r="P77" s="223"/>
      <c r="Q77" s="222"/>
      <c r="R77" s="222"/>
      <c r="S77" s="222"/>
      <c r="T77" s="222"/>
      <c r="U77" s="222"/>
      <c r="V77" s="222"/>
      <c r="W77" s="222"/>
      <c r="X77" s="222"/>
      <c r="Y77" s="222"/>
      <c r="Z77" s="222"/>
    </row>
    <row r="78" spans="1:26" ht="24" hidden="1" customHeight="1">
      <c r="A78" s="227" t="s">
        <v>1426</v>
      </c>
      <c r="B78" s="222"/>
      <c r="C78" s="222"/>
      <c r="D78" s="222"/>
      <c r="E78" s="222"/>
      <c r="F78" s="222"/>
      <c r="G78" s="222"/>
      <c r="H78" s="222"/>
      <c r="I78" s="222"/>
      <c r="J78" s="222"/>
      <c r="K78" s="222"/>
      <c r="L78" s="222"/>
      <c r="M78" s="222"/>
      <c r="N78" s="222"/>
      <c r="O78" s="222"/>
      <c r="P78" s="223"/>
      <c r="Q78" s="222"/>
      <c r="R78" s="222"/>
      <c r="S78" s="222"/>
      <c r="T78" s="222"/>
      <c r="U78" s="222"/>
      <c r="V78" s="222"/>
      <c r="W78" s="222"/>
      <c r="X78" s="222"/>
      <c r="Y78" s="222"/>
      <c r="Z78" s="222"/>
    </row>
    <row r="79" spans="1:26" ht="24" hidden="1" customHeight="1">
      <c r="A79" s="227" t="s">
        <v>1427</v>
      </c>
      <c r="B79" s="222"/>
      <c r="C79" s="222"/>
      <c r="D79" s="222"/>
      <c r="E79" s="222"/>
      <c r="F79" s="222"/>
      <c r="G79" s="222"/>
      <c r="H79" s="222"/>
      <c r="I79" s="222"/>
      <c r="J79" s="222"/>
      <c r="K79" s="222"/>
      <c r="L79" s="222"/>
      <c r="M79" s="222"/>
      <c r="N79" s="222"/>
      <c r="O79" s="222"/>
      <c r="P79" s="223"/>
      <c r="Q79" s="222"/>
      <c r="R79" s="222"/>
      <c r="S79" s="222"/>
      <c r="T79" s="222"/>
      <c r="U79" s="222"/>
      <c r="V79" s="222"/>
      <c r="W79" s="222"/>
      <c r="X79" s="222"/>
      <c r="Y79" s="222"/>
      <c r="Z79" s="222"/>
    </row>
    <row r="80" spans="1:26" ht="24" hidden="1" customHeight="1">
      <c r="A80" s="227" t="s">
        <v>1428</v>
      </c>
      <c r="B80" s="222"/>
      <c r="C80" s="222"/>
      <c r="D80" s="222"/>
      <c r="E80" s="222"/>
      <c r="F80" s="222"/>
      <c r="G80" s="222"/>
      <c r="H80" s="222"/>
      <c r="I80" s="222"/>
      <c r="J80" s="222"/>
      <c r="K80" s="222"/>
      <c r="L80" s="222"/>
      <c r="M80" s="222"/>
      <c r="N80" s="222"/>
      <c r="O80" s="222"/>
      <c r="P80" s="223"/>
      <c r="Q80" s="222"/>
      <c r="R80" s="222"/>
      <c r="S80" s="222"/>
      <c r="T80" s="222"/>
      <c r="U80" s="222"/>
      <c r="V80" s="222"/>
      <c r="W80" s="222"/>
      <c r="X80" s="222"/>
      <c r="Y80" s="222"/>
      <c r="Z80" s="222"/>
    </row>
    <row r="81" spans="1:26" ht="24" hidden="1" customHeight="1">
      <c r="A81" s="227" t="s">
        <v>1429</v>
      </c>
      <c r="B81" s="222"/>
      <c r="C81" s="222"/>
      <c r="D81" s="222"/>
      <c r="E81" s="222"/>
      <c r="F81" s="222"/>
      <c r="G81" s="222"/>
      <c r="H81" s="222"/>
      <c r="I81" s="222"/>
      <c r="J81" s="222"/>
      <c r="K81" s="222"/>
      <c r="L81" s="222"/>
      <c r="M81" s="222"/>
      <c r="N81" s="222"/>
      <c r="O81" s="222"/>
      <c r="P81" s="223"/>
      <c r="Q81" s="222"/>
      <c r="R81" s="222"/>
      <c r="S81" s="222"/>
      <c r="T81" s="222"/>
      <c r="U81" s="222"/>
      <c r="V81" s="222"/>
      <c r="W81" s="222"/>
      <c r="X81" s="222"/>
      <c r="Y81" s="222"/>
      <c r="Z81" s="222"/>
    </row>
    <row r="82" spans="1:26" ht="24" hidden="1" customHeight="1">
      <c r="A82" s="227" t="s">
        <v>1430</v>
      </c>
      <c r="B82" s="222"/>
      <c r="C82" s="222"/>
      <c r="D82" s="222"/>
      <c r="E82" s="222"/>
      <c r="F82" s="222"/>
      <c r="G82" s="222"/>
      <c r="H82" s="222"/>
      <c r="I82" s="222"/>
      <c r="J82" s="222"/>
      <c r="K82" s="222"/>
      <c r="L82" s="222"/>
      <c r="M82" s="222"/>
      <c r="N82" s="222"/>
      <c r="O82" s="222"/>
      <c r="P82" s="223"/>
      <c r="Q82" s="222"/>
      <c r="R82" s="222"/>
      <c r="S82" s="222"/>
      <c r="T82" s="222"/>
      <c r="U82" s="222"/>
      <c r="V82" s="222"/>
      <c r="W82" s="222"/>
      <c r="X82" s="222"/>
      <c r="Y82" s="222"/>
      <c r="Z82" s="222"/>
    </row>
    <row r="83" spans="1:26" ht="24" hidden="1" customHeight="1">
      <c r="A83" s="227" t="s">
        <v>1431</v>
      </c>
      <c r="B83" s="222"/>
      <c r="C83" s="222"/>
      <c r="D83" s="222"/>
      <c r="E83" s="222"/>
      <c r="F83" s="222"/>
      <c r="G83" s="222"/>
      <c r="H83" s="222"/>
      <c r="I83" s="222"/>
      <c r="J83" s="222"/>
      <c r="K83" s="222"/>
      <c r="L83" s="222"/>
      <c r="M83" s="222"/>
      <c r="N83" s="222"/>
      <c r="O83" s="222"/>
      <c r="P83" s="223"/>
      <c r="Q83" s="222"/>
      <c r="R83" s="222"/>
      <c r="S83" s="222"/>
      <c r="T83" s="222"/>
      <c r="U83" s="222"/>
      <c r="V83" s="222"/>
      <c r="W83" s="222"/>
      <c r="X83" s="222"/>
      <c r="Y83" s="222"/>
      <c r="Z83" s="222"/>
    </row>
    <row r="84" spans="1:26" ht="24" hidden="1" customHeight="1">
      <c r="A84" s="227" t="s">
        <v>1432</v>
      </c>
      <c r="B84" s="222"/>
      <c r="C84" s="222"/>
      <c r="D84" s="222"/>
      <c r="E84" s="222"/>
      <c r="F84" s="222"/>
      <c r="G84" s="222"/>
      <c r="H84" s="222"/>
      <c r="I84" s="222"/>
      <c r="J84" s="222"/>
      <c r="K84" s="222"/>
      <c r="L84" s="222"/>
      <c r="M84" s="222"/>
      <c r="N84" s="222"/>
      <c r="O84" s="222"/>
      <c r="P84" s="223"/>
      <c r="Q84" s="222"/>
      <c r="R84" s="222"/>
      <c r="S84" s="222"/>
      <c r="T84" s="222"/>
      <c r="U84" s="222"/>
      <c r="V84" s="222"/>
      <c r="W84" s="222"/>
      <c r="X84" s="222"/>
      <c r="Y84" s="222"/>
      <c r="Z84" s="222"/>
    </row>
    <row r="85" spans="1:26" ht="24" hidden="1" customHeight="1">
      <c r="A85" s="227" t="s">
        <v>1433</v>
      </c>
      <c r="B85" s="222"/>
      <c r="C85" s="222"/>
      <c r="D85" s="222"/>
      <c r="E85" s="222"/>
      <c r="F85" s="222"/>
      <c r="G85" s="222"/>
      <c r="H85" s="222"/>
      <c r="I85" s="222"/>
      <c r="J85" s="222"/>
      <c r="K85" s="222"/>
      <c r="L85" s="222"/>
      <c r="M85" s="222"/>
      <c r="N85" s="222"/>
      <c r="O85" s="222"/>
      <c r="P85" s="223"/>
      <c r="Q85" s="222"/>
      <c r="R85" s="222"/>
      <c r="S85" s="222"/>
      <c r="T85" s="222"/>
      <c r="U85" s="222"/>
      <c r="V85" s="222"/>
      <c r="W85" s="222"/>
      <c r="X85" s="222"/>
      <c r="Y85" s="222"/>
      <c r="Z85" s="222"/>
    </row>
    <row r="86" spans="1:26" ht="24" hidden="1" customHeight="1">
      <c r="A86" s="227" t="s">
        <v>1434</v>
      </c>
      <c r="B86" s="222"/>
      <c r="C86" s="222"/>
      <c r="D86" s="222"/>
      <c r="E86" s="222"/>
      <c r="F86" s="222"/>
      <c r="G86" s="222"/>
      <c r="H86" s="222"/>
      <c r="I86" s="222"/>
      <c r="J86" s="222"/>
      <c r="K86" s="222"/>
      <c r="L86" s="222"/>
      <c r="M86" s="222"/>
      <c r="N86" s="222"/>
      <c r="O86" s="222"/>
      <c r="P86" s="223"/>
      <c r="Q86" s="222"/>
      <c r="R86" s="222"/>
      <c r="S86" s="222"/>
      <c r="T86" s="222"/>
      <c r="U86" s="222"/>
      <c r="V86" s="222"/>
      <c r="W86" s="222"/>
      <c r="X86" s="222"/>
      <c r="Y86" s="222"/>
      <c r="Z86" s="222"/>
    </row>
    <row r="87" spans="1:26" ht="24" hidden="1" customHeight="1">
      <c r="A87" s="227" t="s">
        <v>1435</v>
      </c>
      <c r="B87" s="222"/>
      <c r="C87" s="222"/>
      <c r="D87" s="222"/>
      <c r="E87" s="222"/>
      <c r="F87" s="222"/>
      <c r="G87" s="222"/>
      <c r="H87" s="222"/>
      <c r="I87" s="222"/>
      <c r="J87" s="222"/>
      <c r="K87" s="222"/>
      <c r="L87" s="222"/>
      <c r="M87" s="222"/>
      <c r="N87" s="222"/>
      <c r="O87" s="222"/>
      <c r="P87" s="223"/>
      <c r="Q87" s="222"/>
      <c r="R87" s="222"/>
      <c r="S87" s="222"/>
      <c r="T87" s="222"/>
      <c r="U87" s="222"/>
      <c r="V87" s="222"/>
      <c r="W87" s="222"/>
      <c r="X87" s="222"/>
      <c r="Y87" s="222"/>
      <c r="Z87" s="222"/>
    </row>
    <row r="88" spans="1:26" ht="24" hidden="1" customHeight="1">
      <c r="A88" s="227" t="s">
        <v>1436</v>
      </c>
      <c r="B88" s="222"/>
      <c r="C88" s="222"/>
      <c r="D88" s="222"/>
      <c r="E88" s="222"/>
      <c r="F88" s="222"/>
      <c r="G88" s="222"/>
      <c r="H88" s="222"/>
      <c r="I88" s="222"/>
      <c r="J88" s="222"/>
      <c r="K88" s="222"/>
      <c r="L88" s="222"/>
      <c r="M88" s="222"/>
      <c r="N88" s="222"/>
      <c r="O88" s="222"/>
      <c r="P88" s="223"/>
      <c r="Q88" s="222"/>
      <c r="R88" s="222"/>
      <c r="S88" s="222"/>
      <c r="T88" s="222"/>
      <c r="U88" s="222"/>
      <c r="V88" s="222"/>
      <c r="W88" s="222"/>
      <c r="X88" s="222"/>
      <c r="Y88" s="222"/>
      <c r="Z88" s="222"/>
    </row>
    <row r="89" spans="1:26" ht="24" hidden="1" customHeight="1">
      <c r="A89" s="227" t="s">
        <v>1437</v>
      </c>
      <c r="B89" s="222"/>
      <c r="C89" s="222"/>
      <c r="D89" s="222"/>
      <c r="E89" s="222"/>
      <c r="F89" s="222"/>
      <c r="G89" s="222"/>
      <c r="H89" s="222"/>
      <c r="I89" s="222"/>
      <c r="J89" s="222"/>
      <c r="K89" s="222"/>
      <c r="L89" s="222"/>
      <c r="M89" s="222"/>
      <c r="N89" s="222"/>
      <c r="O89" s="222"/>
      <c r="P89" s="223"/>
      <c r="Q89" s="222"/>
      <c r="R89" s="222"/>
      <c r="S89" s="222"/>
      <c r="T89" s="222"/>
      <c r="U89" s="222"/>
      <c r="V89" s="222"/>
      <c r="W89" s="222"/>
      <c r="X89" s="222"/>
      <c r="Y89" s="222"/>
      <c r="Z89" s="222"/>
    </row>
    <row r="90" spans="1:26" ht="24" hidden="1" customHeight="1">
      <c r="A90" s="227" t="s">
        <v>1438</v>
      </c>
      <c r="B90" s="222"/>
      <c r="C90" s="222"/>
      <c r="D90" s="222"/>
      <c r="E90" s="222"/>
      <c r="F90" s="222"/>
      <c r="G90" s="222"/>
      <c r="H90" s="222"/>
      <c r="I90" s="222"/>
      <c r="J90" s="222"/>
      <c r="K90" s="222"/>
      <c r="L90" s="222"/>
      <c r="M90" s="222"/>
      <c r="N90" s="222"/>
      <c r="O90" s="222"/>
      <c r="P90" s="223"/>
      <c r="Q90" s="222"/>
      <c r="R90" s="222"/>
      <c r="S90" s="222"/>
      <c r="T90" s="222"/>
      <c r="U90" s="222"/>
      <c r="V90" s="222"/>
      <c r="W90" s="222"/>
      <c r="X90" s="222"/>
      <c r="Y90" s="222"/>
      <c r="Z90" s="222"/>
    </row>
    <row r="91" spans="1:26" ht="24" hidden="1" customHeight="1">
      <c r="A91" s="227" t="s">
        <v>1439</v>
      </c>
      <c r="B91" s="222"/>
      <c r="C91" s="222"/>
      <c r="D91" s="222"/>
      <c r="E91" s="222"/>
      <c r="F91" s="222"/>
      <c r="G91" s="222"/>
      <c r="H91" s="222"/>
      <c r="I91" s="222"/>
      <c r="J91" s="222"/>
      <c r="K91" s="222"/>
      <c r="L91" s="222"/>
      <c r="M91" s="222"/>
      <c r="N91" s="222"/>
      <c r="O91" s="222"/>
      <c r="P91" s="223"/>
      <c r="Q91" s="222"/>
      <c r="R91" s="222"/>
      <c r="S91" s="222"/>
      <c r="T91" s="222"/>
      <c r="U91" s="222"/>
      <c r="V91" s="222"/>
      <c r="W91" s="222"/>
      <c r="X91" s="222"/>
      <c r="Y91" s="222"/>
      <c r="Z91" s="222"/>
    </row>
    <row r="92" spans="1:26" ht="24" hidden="1" customHeight="1">
      <c r="A92" s="227" t="s">
        <v>1440</v>
      </c>
      <c r="B92" s="222"/>
      <c r="C92" s="222"/>
      <c r="D92" s="222"/>
      <c r="E92" s="222"/>
      <c r="F92" s="222"/>
      <c r="G92" s="222"/>
      <c r="H92" s="222"/>
      <c r="I92" s="222"/>
      <c r="J92" s="222"/>
      <c r="K92" s="222"/>
      <c r="L92" s="222"/>
      <c r="M92" s="222"/>
      <c r="N92" s="222"/>
      <c r="O92" s="222"/>
      <c r="P92" s="223"/>
      <c r="Q92" s="222"/>
      <c r="R92" s="222"/>
      <c r="S92" s="222"/>
      <c r="T92" s="222"/>
      <c r="U92" s="222"/>
      <c r="V92" s="222"/>
      <c r="W92" s="222"/>
      <c r="X92" s="222"/>
      <c r="Y92" s="222"/>
      <c r="Z92" s="222"/>
    </row>
    <row r="93" spans="1:26" ht="24" hidden="1" customHeight="1">
      <c r="A93" s="227" t="s">
        <v>1441</v>
      </c>
      <c r="B93" s="222"/>
      <c r="C93" s="222"/>
      <c r="D93" s="222"/>
      <c r="E93" s="222"/>
      <c r="F93" s="222"/>
      <c r="G93" s="222"/>
      <c r="H93" s="222"/>
      <c r="I93" s="222"/>
      <c r="J93" s="222"/>
      <c r="K93" s="222"/>
      <c r="L93" s="222"/>
      <c r="M93" s="222"/>
      <c r="N93" s="222"/>
      <c r="O93" s="222"/>
      <c r="P93" s="223"/>
      <c r="Q93" s="222"/>
      <c r="R93" s="222"/>
      <c r="S93" s="222"/>
      <c r="T93" s="222"/>
      <c r="U93" s="222"/>
      <c r="V93" s="222"/>
      <c r="W93" s="222"/>
      <c r="X93" s="222"/>
      <c r="Y93" s="222"/>
      <c r="Z93" s="222"/>
    </row>
    <row r="94" spans="1:26" ht="24" hidden="1" customHeight="1">
      <c r="A94" s="219" t="s">
        <v>1442</v>
      </c>
      <c r="B94" s="222"/>
      <c r="C94" s="222"/>
      <c r="D94" s="222"/>
      <c r="E94" s="222"/>
      <c r="F94" s="222"/>
      <c r="G94" s="222"/>
      <c r="H94" s="222"/>
      <c r="I94" s="222"/>
      <c r="J94" s="222"/>
      <c r="K94" s="222"/>
      <c r="L94" s="222"/>
      <c r="M94" s="222"/>
      <c r="N94" s="222"/>
      <c r="O94" s="222"/>
      <c r="P94" s="223"/>
      <c r="Q94" s="222"/>
      <c r="R94" s="222"/>
      <c r="S94" s="222"/>
      <c r="T94" s="222"/>
      <c r="U94" s="222"/>
      <c r="V94" s="222"/>
      <c r="W94" s="222"/>
      <c r="X94" s="222"/>
      <c r="Y94" s="222"/>
      <c r="Z94" s="222"/>
    </row>
    <row r="95" spans="1:26" ht="24" hidden="1" customHeight="1">
      <c r="A95" s="221" t="s">
        <v>1443</v>
      </c>
      <c r="B95" s="222"/>
      <c r="C95" s="222"/>
      <c r="D95" s="222"/>
      <c r="E95" s="222"/>
      <c r="F95" s="222"/>
      <c r="G95" s="222"/>
      <c r="H95" s="222"/>
      <c r="I95" s="222"/>
      <c r="J95" s="222"/>
      <c r="K95" s="222"/>
      <c r="L95" s="222"/>
      <c r="M95" s="222"/>
      <c r="N95" s="222"/>
      <c r="O95" s="222"/>
      <c r="P95" s="223"/>
      <c r="Q95" s="222"/>
      <c r="R95" s="222"/>
      <c r="S95" s="222"/>
      <c r="T95" s="222"/>
      <c r="U95" s="222"/>
      <c r="V95" s="222"/>
      <c r="W95" s="222"/>
      <c r="X95" s="222"/>
      <c r="Y95" s="222"/>
      <c r="Z95" s="222"/>
    </row>
    <row r="96" spans="1:26" ht="24" hidden="1" customHeight="1">
      <c r="A96" s="221" t="s">
        <v>1444</v>
      </c>
      <c r="B96" s="222"/>
      <c r="C96" s="222"/>
      <c r="D96" s="222"/>
      <c r="E96" s="222"/>
      <c r="F96" s="222"/>
      <c r="G96" s="222"/>
      <c r="H96" s="222"/>
      <c r="I96" s="222"/>
      <c r="J96" s="222"/>
      <c r="K96" s="222"/>
      <c r="L96" s="222"/>
      <c r="M96" s="222"/>
      <c r="N96" s="222"/>
      <c r="O96" s="222"/>
      <c r="P96" s="223"/>
      <c r="Q96" s="222"/>
      <c r="R96" s="222"/>
      <c r="S96" s="222"/>
      <c r="T96" s="222"/>
      <c r="U96" s="222"/>
      <c r="V96" s="222"/>
      <c r="W96" s="222"/>
      <c r="X96" s="222"/>
      <c r="Y96" s="222"/>
      <c r="Z96" s="222"/>
    </row>
    <row r="97" spans="1:26" ht="24" hidden="1" customHeight="1">
      <c r="A97" s="221" t="s">
        <v>1445</v>
      </c>
      <c r="B97" s="222"/>
      <c r="C97" s="222"/>
      <c r="D97" s="222"/>
      <c r="E97" s="222"/>
      <c r="F97" s="222"/>
      <c r="G97" s="222"/>
      <c r="H97" s="222"/>
      <c r="I97" s="222"/>
      <c r="J97" s="222"/>
      <c r="K97" s="222"/>
      <c r="L97" s="222"/>
      <c r="M97" s="222"/>
      <c r="N97" s="222"/>
      <c r="O97" s="222"/>
      <c r="P97" s="223"/>
      <c r="Q97" s="222"/>
      <c r="R97" s="222"/>
      <c r="S97" s="222"/>
      <c r="T97" s="222"/>
      <c r="U97" s="222"/>
      <c r="V97" s="222"/>
      <c r="W97" s="222"/>
      <c r="X97" s="222"/>
      <c r="Y97" s="222"/>
      <c r="Z97" s="222"/>
    </row>
    <row r="98" spans="1:26" ht="24" hidden="1" customHeight="1">
      <c r="A98" s="221" t="s">
        <v>1446</v>
      </c>
      <c r="B98" s="222"/>
      <c r="C98" s="222"/>
      <c r="D98" s="222"/>
      <c r="E98" s="222"/>
      <c r="F98" s="222"/>
      <c r="G98" s="222"/>
      <c r="H98" s="222"/>
      <c r="I98" s="222"/>
      <c r="J98" s="222"/>
      <c r="K98" s="222"/>
      <c r="L98" s="222"/>
      <c r="M98" s="222"/>
      <c r="N98" s="222"/>
      <c r="O98" s="222"/>
      <c r="P98" s="223"/>
      <c r="Q98" s="222"/>
      <c r="R98" s="222"/>
      <c r="S98" s="222"/>
      <c r="T98" s="222"/>
      <c r="U98" s="222"/>
      <c r="V98" s="222"/>
      <c r="W98" s="222"/>
      <c r="X98" s="222"/>
      <c r="Y98" s="222"/>
      <c r="Z98" s="222"/>
    </row>
    <row r="99" spans="1:26" ht="24" hidden="1" customHeight="1">
      <c r="A99" s="221" t="s">
        <v>1447</v>
      </c>
      <c r="B99" s="222"/>
      <c r="C99" s="222"/>
      <c r="D99" s="222"/>
      <c r="E99" s="222"/>
      <c r="F99" s="222"/>
      <c r="G99" s="222"/>
      <c r="H99" s="222"/>
      <c r="I99" s="222"/>
      <c r="J99" s="222"/>
      <c r="K99" s="222"/>
      <c r="L99" s="222"/>
      <c r="M99" s="222"/>
      <c r="N99" s="222"/>
      <c r="O99" s="222"/>
      <c r="P99" s="223"/>
      <c r="Q99" s="222"/>
      <c r="R99" s="222"/>
      <c r="S99" s="222"/>
      <c r="T99" s="222"/>
      <c r="U99" s="222"/>
      <c r="V99" s="222"/>
      <c r="W99" s="222"/>
      <c r="X99" s="222"/>
      <c r="Y99" s="222"/>
      <c r="Z99" s="222"/>
    </row>
    <row r="100" spans="1:26" ht="24" hidden="1" customHeight="1">
      <c r="A100" s="221" t="s">
        <v>1448</v>
      </c>
      <c r="B100" s="222"/>
      <c r="C100" s="222"/>
      <c r="D100" s="222"/>
      <c r="E100" s="222"/>
      <c r="F100" s="222"/>
      <c r="G100" s="222"/>
      <c r="H100" s="222"/>
      <c r="I100" s="222"/>
      <c r="J100" s="222"/>
      <c r="K100" s="222"/>
      <c r="L100" s="222"/>
      <c r="M100" s="222"/>
      <c r="N100" s="222"/>
      <c r="O100" s="222"/>
      <c r="P100" s="223"/>
      <c r="Q100" s="222"/>
      <c r="R100" s="222"/>
      <c r="S100" s="222"/>
      <c r="T100" s="222"/>
      <c r="U100" s="222"/>
      <c r="V100" s="222"/>
      <c r="W100" s="222"/>
      <c r="X100" s="222"/>
      <c r="Y100" s="222"/>
      <c r="Z100" s="222"/>
    </row>
    <row r="101" spans="1:26" ht="24" hidden="1" customHeight="1">
      <c r="A101" s="221" t="s">
        <v>1449</v>
      </c>
      <c r="B101" s="222"/>
      <c r="C101" s="222"/>
      <c r="D101" s="222"/>
      <c r="E101" s="222"/>
      <c r="F101" s="222"/>
      <c r="G101" s="222"/>
      <c r="H101" s="222"/>
      <c r="I101" s="222"/>
      <c r="J101" s="222"/>
      <c r="K101" s="222"/>
      <c r="L101" s="222"/>
      <c r="M101" s="222"/>
      <c r="N101" s="222"/>
      <c r="O101" s="222"/>
      <c r="P101" s="223"/>
      <c r="Q101" s="222"/>
      <c r="R101" s="222"/>
      <c r="S101" s="222"/>
      <c r="T101" s="222"/>
      <c r="U101" s="222"/>
      <c r="V101" s="222"/>
      <c r="W101" s="222"/>
      <c r="X101" s="222"/>
      <c r="Y101" s="222"/>
      <c r="Z101" s="222"/>
    </row>
    <row r="102" spans="1:26" ht="24" hidden="1" customHeight="1">
      <c r="A102" s="221" t="s">
        <v>1450</v>
      </c>
      <c r="B102" s="222"/>
      <c r="C102" s="222"/>
      <c r="D102" s="222"/>
      <c r="E102" s="222"/>
      <c r="F102" s="222"/>
      <c r="G102" s="222"/>
      <c r="H102" s="222"/>
      <c r="I102" s="222"/>
      <c r="J102" s="222"/>
      <c r="K102" s="222"/>
      <c r="L102" s="222"/>
      <c r="M102" s="222"/>
      <c r="N102" s="222"/>
      <c r="O102" s="222"/>
      <c r="P102" s="223"/>
      <c r="Q102" s="222"/>
      <c r="R102" s="222"/>
      <c r="S102" s="222"/>
      <c r="T102" s="222"/>
      <c r="U102" s="222"/>
      <c r="V102" s="222"/>
      <c r="W102" s="222"/>
      <c r="X102" s="222"/>
      <c r="Y102" s="222"/>
      <c r="Z102" s="222"/>
    </row>
    <row r="103" spans="1:26" ht="24" hidden="1" customHeight="1">
      <c r="A103" s="221" t="s">
        <v>1451</v>
      </c>
      <c r="B103" s="222"/>
      <c r="C103" s="222"/>
      <c r="D103" s="222"/>
      <c r="E103" s="222"/>
      <c r="F103" s="222"/>
      <c r="G103" s="222"/>
      <c r="H103" s="222"/>
      <c r="I103" s="222"/>
      <c r="J103" s="222"/>
      <c r="K103" s="222"/>
      <c r="L103" s="222"/>
      <c r="M103" s="222"/>
      <c r="N103" s="222"/>
      <c r="O103" s="222"/>
      <c r="P103" s="223"/>
      <c r="Q103" s="222"/>
      <c r="R103" s="222"/>
      <c r="S103" s="222"/>
      <c r="T103" s="222"/>
      <c r="U103" s="222"/>
      <c r="V103" s="222"/>
      <c r="W103" s="222"/>
      <c r="X103" s="222"/>
      <c r="Y103" s="222"/>
      <c r="Z103" s="222"/>
    </row>
    <row r="104" spans="1:26" ht="24" hidden="1" customHeight="1">
      <c r="A104" s="221" t="s">
        <v>1452</v>
      </c>
      <c r="B104" s="222"/>
      <c r="C104" s="222"/>
      <c r="D104" s="222"/>
      <c r="E104" s="222"/>
      <c r="F104" s="222"/>
      <c r="G104" s="222"/>
      <c r="H104" s="222"/>
      <c r="I104" s="222"/>
      <c r="J104" s="222"/>
      <c r="K104" s="222"/>
      <c r="L104" s="222"/>
      <c r="M104" s="222"/>
      <c r="N104" s="222"/>
      <c r="O104" s="222"/>
      <c r="P104" s="223"/>
      <c r="Q104" s="222"/>
      <c r="R104" s="222"/>
      <c r="S104" s="222"/>
      <c r="T104" s="222"/>
      <c r="U104" s="222"/>
      <c r="V104" s="222"/>
      <c r="W104" s="222"/>
      <c r="X104" s="222"/>
      <c r="Y104" s="222"/>
      <c r="Z104" s="222"/>
    </row>
    <row r="105" spans="1:26" ht="24" hidden="1" customHeight="1">
      <c r="A105" s="221" t="s">
        <v>1453</v>
      </c>
      <c r="B105" s="222"/>
      <c r="C105" s="222"/>
      <c r="D105" s="222"/>
      <c r="E105" s="222"/>
      <c r="F105" s="222"/>
      <c r="G105" s="222"/>
      <c r="H105" s="222"/>
      <c r="I105" s="222"/>
      <c r="J105" s="222"/>
      <c r="K105" s="222"/>
      <c r="L105" s="222"/>
      <c r="M105" s="222"/>
      <c r="N105" s="222"/>
      <c r="O105" s="222"/>
      <c r="P105" s="223"/>
      <c r="Q105" s="222"/>
      <c r="R105" s="222"/>
      <c r="S105" s="222"/>
      <c r="T105" s="222"/>
      <c r="U105" s="222"/>
      <c r="V105" s="222"/>
      <c r="W105" s="222"/>
      <c r="X105" s="222"/>
      <c r="Y105" s="222"/>
      <c r="Z105" s="222"/>
    </row>
    <row r="106" spans="1:26" ht="24" hidden="1" customHeight="1">
      <c r="A106" s="221" t="s">
        <v>1454</v>
      </c>
      <c r="B106" s="222"/>
      <c r="C106" s="222"/>
      <c r="D106" s="222"/>
      <c r="E106" s="222"/>
      <c r="F106" s="222"/>
      <c r="G106" s="222"/>
      <c r="H106" s="222"/>
      <c r="I106" s="222"/>
      <c r="J106" s="222"/>
      <c r="K106" s="222"/>
      <c r="L106" s="222"/>
      <c r="M106" s="222"/>
      <c r="N106" s="222"/>
      <c r="O106" s="222"/>
      <c r="P106" s="223"/>
      <c r="Q106" s="222"/>
      <c r="R106" s="222"/>
      <c r="S106" s="222"/>
      <c r="T106" s="222"/>
      <c r="U106" s="222"/>
      <c r="V106" s="222"/>
      <c r="W106" s="222"/>
      <c r="X106" s="222"/>
      <c r="Y106" s="222"/>
      <c r="Z106" s="222"/>
    </row>
    <row r="107" spans="1:26" ht="24" hidden="1" customHeight="1">
      <c r="A107" s="221" t="s">
        <v>1455</v>
      </c>
      <c r="B107" s="222"/>
      <c r="C107" s="222"/>
      <c r="D107" s="222"/>
      <c r="E107" s="222"/>
      <c r="F107" s="222"/>
      <c r="G107" s="222"/>
      <c r="H107" s="222"/>
      <c r="I107" s="222"/>
      <c r="J107" s="222"/>
      <c r="K107" s="222"/>
      <c r="L107" s="222"/>
      <c r="M107" s="222"/>
      <c r="N107" s="222"/>
      <c r="O107" s="222"/>
      <c r="P107" s="223"/>
      <c r="Q107" s="222"/>
      <c r="R107" s="222"/>
      <c r="S107" s="222"/>
      <c r="T107" s="222"/>
      <c r="U107" s="222"/>
      <c r="V107" s="222"/>
      <c r="W107" s="222"/>
      <c r="X107" s="222"/>
      <c r="Y107" s="222"/>
      <c r="Z107" s="222"/>
    </row>
    <row r="108" spans="1:26" ht="24" hidden="1" customHeight="1">
      <c r="A108" s="221" t="s">
        <v>1456</v>
      </c>
      <c r="B108" s="222"/>
      <c r="C108" s="222"/>
      <c r="D108" s="222"/>
      <c r="E108" s="222"/>
      <c r="F108" s="222"/>
      <c r="G108" s="222"/>
      <c r="H108" s="222"/>
      <c r="I108" s="222"/>
      <c r="J108" s="222"/>
      <c r="K108" s="222"/>
      <c r="L108" s="222"/>
      <c r="M108" s="222"/>
      <c r="N108" s="222"/>
      <c r="O108" s="222"/>
      <c r="P108" s="223"/>
      <c r="Q108" s="222"/>
      <c r="R108" s="222"/>
      <c r="S108" s="222"/>
      <c r="T108" s="222"/>
      <c r="U108" s="222"/>
      <c r="V108" s="222"/>
      <c r="W108" s="222"/>
      <c r="X108" s="222"/>
      <c r="Y108" s="222"/>
      <c r="Z108" s="222"/>
    </row>
    <row r="109" spans="1:26" ht="24" hidden="1" customHeight="1">
      <c r="A109" s="221" t="s">
        <v>1457</v>
      </c>
      <c r="B109" s="222"/>
      <c r="C109" s="222"/>
      <c r="D109" s="222"/>
      <c r="E109" s="222"/>
      <c r="F109" s="222"/>
      <c r="G109" s="222"/>
      <c r="H109" s="222"/>
      <c r="I109" s="222"/>
      <c r="J109" s="222"/>
      <c r="K109" s="222"/>
      <c r="L109" s="222"/>
      <c r="M109" s="222"/>
      <c r="N109" s="222"/>
      <c r="O109" s="222"/>
      <c r="P109" s="223"/>
      <c r="Q109" s="222"/>
      <c r="R109" s="222"/>
      <c r="S109" s="222"/>
      <c r="T109" s="222"/>
      <c r="U109" s="222"/>
      <c r="V109" s="222"/>
      <c r="W109" s="222"/>
      <c r="X109" s="222"/>
      <c r="Y109" s="222"/>
      <c r="Z109" s="222"/>
    </row>
    <row r="110" spans="1:26" ht="24" hidden="1" customHeight="1">
      <c r="A110" s="221" t="s">
        <v>1458</v>
      </c>
      <c r="B110" s="222"/>
      <c r="C110" s="222"/>
      <c r="D110" s="222"/>
      <c r="E110" s="222"/>
      <c r="F110" s="222"/>
      <c r="G110" s="222"/>
      <c r="H110" s="222"/>
      <c r="I110" s="222"/>
      <c r="J110" s="222"/>
      <c r="K110" s="222"/>
      <c r="L110" s="222"/>
      <c r="M110" s="222"/>
      <c r="N110" s="222"/>
      <c r="O110" s="222"/>
      <c r="P110" s="223"/>
      <c r="Q110" s="222"/>
      <c r="R110" s="222"/>
      <c r="S110" s="222"/>
      <c r="T110" s="222"/>
      <c r="U110" s="222"/>
      <c r="V110" s="222"/>
      <c r="W110" s="222"/>
      <c r="X110" s="222"/>
      <c r="Y110" s="222"/>
      <c r="Z110" s="222"/>
    </row>
    <row r="111" spans="1:26" ht="24" hidden="1" customHeight="1">
      <c r="A111" s="219" t="s">
        <v>1459</v>
      </c>
      <c r="B111" s="222"/>
      <c r="C111" s="222"/>
      <c r="D111" s="222"/>
      <c r="E111" s="222"/>
      <c r="F111" s="222"/>
      <c r="G111" s="222"/>
      <c r="H111" s="222"/>
      <c r="I111" s="222"/>
      <c r="J111" s="222"/>
      <c r="K111" s="222"/>
      <c r="L111" s="222"/>
      <c r="M111" s="222"/>
      <c r="N111" s="222"/>
      <c r="O111" s="222"/>
      <c r="P111" s="223"/>
      <c r="Q111" s="222"/>
      <c r="R111" s="222"/>
      <c r="S111" s="222"/>
      <c r="T111" s="222"/>
      <c r="U111" s="222"/>
      <c r="V111" s="222"/>
      <c r="W111" s="222"/>
      <c r="X111" s="222"/>
      <c r="Y111" s="222"/>
      <c r="Z111" s="222"/>
    </row>
    <row r="112" spans="1:26" ht="24" hidden="1" customHeight="1">
      <c r="A112" s="228" t="s">
        <v>1460</v>
      </c>
      <c r="B112" s="222"/>
      <c r="C112" s="222"/>
      <c r="D112" s="222"/>
      <c r="E112" s="222"/>
      <c r="F112" s="222"/>
      <c r="G112" s="222"/>
      <c r="H112" s="222"/>
      <c r="I112" s="222"/>
      <c r="J112" s="222"/>
      <c r="K112" s="222"/>
      <c r="L112" s="222"/>
      <c r="M112" s="222"/>
      <c r="N112" s="222"/>
      <c r="O112" s="222"/>
      <c r="P112" s="223"/>
      <c r="Q112" s="222"/>
      <c r="R112" s="222"/>
      <c r="S112" s="222"/>
      <c r="T112" s="222"/>
      <c r="U112" s="222"/>
      <c r="V112" s="222"/>
      <c r="W112" s="222"/>
      <c r="X112" s="222"/>
      <c r="Y112" s="222"/>
      <c r="Z112" s="222"/>
    </row>
    <row r="113" spans="1:26" ht="24" hidden="1" customHeight="1">
      <c r="A113" s="228" t="s">
        <v>1364</v>
      </c>
      <c r="B113" s="222"/>
      <c r="C113" s="222"/>
      <c r="D113" s="222"/>
      <c r="E113" s="222"/>
      <c r="F113" s="222"/>
      <c r="G113" s="222"/>
      <c r="H113" s="222"/>
      <c r="I113" s="222"/>
      <c r="J113" s="222"/>
      <c r="K113" s="222"/>
      <c r="L113" s="222"/>
      <c r="M113" s="222"/>
      <c r="N113" s="222"/>
      <c r="O113" s="222"/>
      <c r="P113" s="223"/>
      <c r="Q113" s="222"/>
      <c r="R113" s="222"/>
      <c r="S113" s="222"/>
      <c r="T113" s="222"/>
      <c r="U113" s="222"/>
      <c r="V113" s="222"/>
      <c r="W113" s="222"/>
      <c r="X113" s="222"/>
      <c r="Y113" s="222"/>
      <c r="Z113" s="222"/>
    </row>
    <row r="114" spans="1:26" ht="24" hidden="1" customHeight="1">
      <c r="A114" s="228" t="s">
        <v>1461</v>
      </c>
      <c r="B114" s="222"/>
      <c r="C114" s="222"/>
      <c r="D114" s="222"/>
      <c r="E114" s="222"/>
      <c r="F114" s="222"/>
      <c r="G114" s="222"/>
      <c r="H114" s="222"/>
      <c r="I114" s="222"/>
      <c r="J114" s="222"/>
      <c r="K114" s="222"/>
      <c r="L114" s="222"/>
      <c r="M114" s="222"/>
      <c r="N114" s="222"/>
      <c r="O114" s="222"/>
      <c r="P114" s="223"/>
      <c r="Q114" s="222"/>
      <c r="R114" s="222"/>
      <c r="S114" s="222"/>
      <c r="T114" s="222"/>
      <c r="U114" s="222"/>
      <c r="V114" s="222"/>
      <c r="W114" s="222"/>
      <c r="X114" s="222"/>
      <c r="Y114" s="222"/>
      <c r="Z114" s="222"/>
    </row>
    <row r="115" spans="1:26" ht="24" hidden="1" customHeight="1">
      <c r="A115" s="228" t="s">
        <v>1462</v>
      </c>
      <c r="B115" s="222"/>
      <c r="C115" s="222"/>
      <c r="D115" s="222"/>
      <c r="E115" s="222"/>
      <c r="F115" s="222"/>
      <c r="G115" s="222"/>
      <c r="H115" s="222"/>
      <c r="I115" s="222"/>
      <c r="J115" s="222"/>
      <c r="K115" s="222"/>
      <c r="L115" s="222"/>
      <c r="M115" s="222"/>
      <c r="N115" s="222"/>
      <c r="O115" s="222"/>
      <c r="P115" s="223"/>
      <c r="Q115" s="222"/>
      <c r="R115" s="222"/>
      <c r="S115" s="222"/>
      <c r="T115" s="222"/>
      <c r="U115" s="222"/>
      <c r="V115" s="222"/>
      <c r="W115" s="222"/>
      <c r="X115" s="222"/>
      <c r="Y115" s="222"/>
      <c r="Z115" s="222"/>
    </row>
    <row r="116" spans="1:26" ht="24" hidden="1" customHeight="1">
      <c r="A116" s="228" t="s">
        <v>1463</v>
      </c>
      <c r="B116" s="222"/>
      <c r="C116" s="222"/>
      <c r="D116" s="222"/>
      <c r="E116" s="222"/>
      <c r="F116" s="222"/>
      <c r="G116" s="222"/>
      <c r="H116" s="222"/>
      <c r="I116" s="222"/>
      <c r="J116" s="222"/>
      <c r="K116" s="222"/>
      <c r="L116" s="222"/>
      <c r="M116" s="222"/>
      <c r="N116" s="222"/>
      <c r="O116" s="222"/>
      <c r="P116" s="223"/>
      <c r="Q116" s="222"/>
      <c r="R116" s="222"/>
      <c r="S116" s="222"/>
      <c r="T116" s="222"/>
      <c r="U116" s="222"/>
      <c r="V116" s="222"/>
      <c r="W116" s="222"/>
      <c r="X116" s="222"/>
      <c r="Y116" s="222"/>
      <c r="Z116" s="222"/>
    </row>
    <row r="117" spans="1:26" ht="24" hidden="1" customHeight="1">
      <c r="A117" s="228" t="s">
        <v>1464</v>
      </c>
      <c r="B117" s="222"/>
      <c r="C117" s="222"/>
      <c r="D117" s="222"/>
      <c r="E117" s="222"/>
      <c r="F117" s="222"/>
      <c r="G117" s="222"/>
      <c r="H117" s="222"/>
      <c r="I117" s="222"/>
      <c r="J117" s="222"/>
      <c r="K117" s="222"/>
      <c r="L117" s="222"/>
      <c r="M117" s="222"/>
      <c r="N117" s="222"/>
      <c r="O117" s="222"/>
      <c r="P117" s="223"/>
      <c r="Q117" s="222"/>
      <c r="R117" s="222"/>
      <c r="S117" s="222"/>
      <c r="T117" s="222"/>
      <c r="U117" s="222"/>
      <c r="V117" s="222"/>
      <c r="W117" s="222"/>
      <c r="X117" s="222"/>
      <c r="Y117" s="222"/>
      <c r="Z117" s="222"/>
    </row>
    <row r="118" spans="1:26" ht="24" hidden="1" customHeight="1">
      <c r="A118" s="228" t="s">
        <v>1493</v>
      </c>
      <c r="B118" s="222"/>
      <c r="C118" s="222"/>
      <c r="D118" s="222"/>
      <c r="E118" s="222"/>
      <c r="F118" s="222"/>
      <c r="G118" s="222"/>
      <c r="H118" s="222"/>
      <c r="I118" s="222"/>
      <c r="J118" s="222"/>
      <c r="K118" s="222"/>
      <c r="L118" s="222"/>
      <c r="M118" s="222"/>
      <c r="N118" s="222"/>
      <c r="O118" s="222"/>
      <c r="P118" s="223"/>
      <c r="Q118" s="222"/>
      <c r="R118" s="222"/>
      <c r="S118" s="222"/>
      <c r="T118" s="222"/>
      <c r="U118" s="222"/>
      <c r="V118" s="222"/>
      <c r="W118" s="222"/>
      <c r="X118" s="222"/>
      <c r="Y118" s="222"/>
      <c r="Z118" s="222"/>
    </row>
    <row r="119" spans="1:26" ht="24" hidden="1" customHeight="1">
      <c r="A119" s="228" t="s">
        <v>1465</v>
      </c>
      <c r="B119" s="222"/>
      <c r="C119" s="222"/>
      <c r="D119" s="222"/>
      <c r="E119" s="222"/>
      <c r="F119" s="222"/>
      <c r="G119" s="222"/>
      <c r="H119" s="222"/>
      <c r="I119" s="222"/>
      <c r="J119" s="222"/>
      <c r="K119" s="222"/>
      <c r="L119" s="222"/>
      <c r="M119" s="222"/>
      <c r="N119" s="222"/>
      <c r="O119" s="222"/>
      <c r="P119" s="223"/>
      <c r="Q119" s="222"/>
      <c r="R119" s="222"/>
      <c r="S119" s="222"/>
      <c r="T119" s="222"/>
      <c r="U119" s="222"/>
      <c r="V119" s="222"/>
      <c r="W119" s="222"/>
      <c r="X119" s="222"/>
      <c r="Y119" s="222"/>
      <c r="Z119" s="222"/>
    </row>
    <row r="120" spans="1:26" ht="24" hidden="1" customHeight="1">
      <c r="A120" s="228" t="s">
        <v>1466</v>
      </c>
      <c r="B120" s="222"/>
      <c r="C120" s="222"/>
      <c r="D120" s="222"/>
      <c r="E120" s="222"/>
      <c r="F120" s="222"/>
      <c r="G120" s="222"/>
      <c r="H120" s="222"/>
      <c r="I120" s="222"/>
      <c r="J120" s="222"/>
      <c r="K120" s="222"/>
      <c r="L120" s="222"/>
      <c r="M120" s="222"/>
      <c r="N120" s="222"/>
      <c r="O120" s="222"/>
      <c r="P120" s="223"/>
      <c r="Q120" s="222"/>
      <c r="R120" s="222"/>
      <c r="S120" s="222"/>
      <c r="T120" s="222"/>
      <c r="U120" s="222"/>
      <c r="V120" s="222"/>
      <c r="W120" s="222"/>
      <c r="X120" s="222"/>
      <c r="Y120" s="222"/>
      <c r="Z120" s="222"/>
    </row>
    <row r="121" spans="1:26" ht="24" hidden="1" customHeight="1">
      <c r="A121" s="228" t="s">
        <v>1467</v>
      </c>
      <c r="B121" s="222"/>
      <c r="C121" s="222"/>
      <c r="D121" s="222"/>
      <c r="E121" s="222"/>
      <c r="F121" s="222"/>
      <c r="G121" s="222"/>
      <c r="H121" s="222"/>
      <c r="I121" s="222"/>
      <c r="J121" s="222"/>
      <c r="K121" s="222"/>
      <c r="L121" s="222"/>
      <c r="M121" s="222"/>
      <c r="N121" s="222"/>
      <c r="O121" s="222"/>
      <c r="P121" s="223"/>
      <c r="Q121" s="222"/>
      <c r="R121" s="222"/>
      <c r="S121" s="222"/>
      <c r="T121" s="222"/>
      <c r="U121" s="222"/>
      <c r="V121" s="222"/>
      <c r="W121" s="222"/>
      <c r="X121" s="222"/>
      <c r="Y121" s="222"/>
      <c r="Z121" s="222"/>
    </row>
    <row r="122" spans="1:26" ht="24" hidden="1" customHeight="1">
      <c r="A122" s="228" t="s">
        <v>1468</v>
      </c>
      <c r="B122" s="222"/>
      <c r="C122" s="222"/>
      <c r="D122" s="222"/>
      <c r="E122" s="222"/>
      <c r="F122" s="222"/>
      <c r="G122" s="222"/>
      <c r="H122" s="222"/>
      <c r="I122" s="222"/>
      <c r="J122" s="222"/>
      <c r="K122" s="222"/>
      <c r="L122" s="222"/>
      <c r="M122" s="222"/>
      <c r="N122" s="222"/>
      <c r="O122" s="222"/>
      <c r="P122" s="223"/>
      <c r="Q122" s="222"/>
      <c r="R122" s="222"/>
      <c r="S122" s="222"/>
      <c r="T122" s="222"/>
      <c r="U122" s="222"/>
      <c r="V122" s="222"/>
      <c r="W122" s="222"/>
      <c r="X122" s="222"/>
      <c r="Y122" s="222"/>
      <c r="Z122" s="222"/>
    </row>
    <row r="123" spans="1:26" ht="24" hidden="1" customHeight="1">
      <c r="A123" s="228" t="s">
        <v>1469</v>
      </c>
      <c r="B123" s="222"/>
      <c r="C123" s="222"/>
      <c r="D123" s="222"/>
      <c r="E123" s="222"/>
      <c r="F123" s="222"/>
      <c r="G123" s="222"/>
      <c r="H123" s="222"/>
      <c r="I123" s="222"/>
      <c r="J123" s="222"/>
      <c r="K123" s="222"/>
      <c r="L123" s="222"/>
      <c r="M123" s="222"/>
      <c r="N123" s="222"/>
      <c r="O123" s="222"/>
      <c r="P123" s="223"/>
      <c r="Q123" s="222"/>
      <c r="R123" s="222"/>
      <c r="S123" s="222"/>
      <c r="T123" s="222"/>
      <c r="U123" s="222"/>
      <c r="V123" s="222"/>
      <c r="W123" s="222"/>
      <c r="X123" s="222"/>
      <c r="Y123" s="222"/>
      <c r="Z123" s="222"/>
    </row>
    <row r="124" spans="1:26" ht="24" hidden="1" customHeight="1">
      <c r="A124" s="219" t="s">
        <v>1494</v>
      </c>
      <c r="B124" s="222"/>
      <c r="C124" s="222"/>
      <c r="D124" s="222"/>
      <c r="E124" s="222"/>
      <c r="F124" s="222"/>
      <c r="G124" s="222"/>
      <c r="H124" s="222"/>
      <c r="I124" s="222"/>
      <c r="J124" s="222"/>
      <c r="K124" s="222"/>
      <c r="L124" s="222"/>
      <c r="M124" s="222"/>
      <c r="N124" s="222"/>
      <c r="O124" s="222"/>
      <c r="P124" s="223"/>
      <c r="Q124" s="222"/>
      <c r="R124" s="222"/>
      <c r="S124" s="222"/>
      <c r="T124" s="222"/>
      <c r="U124" s="222"/>
      <c r="V124" s="222"/>
      <c r="W124" s="222"/>
      <c r="X124" s="222"/>
      <c r="Y124" s="222"/>
      <c r="Z124" s="222"/>
    </row>
    <row r="125" spans="1:26" ht="24" hidden="1" customHeight="1">
      <c r="A125" s="229" t="s">
        <v>1495</v>
      </c>
      <c r="B125" s="222"/>
      <c r="C125" s="222"/>
      <c r="D125" s="222"/>
      <c r="E125" s="222"/>
      <c r="F125" s="222"/>
      <c r="G125" s="222"/>
      <c r="H125" s="222"/>
      <c r="I125" s="222"/>
      <c r="J125" s="222"/>
      <c r="K125" s="222"/>
      <c r="L125" s="222"/>
      <c r="M125" s="222"/>
      <c r="N125" s="222"/>
      <c r="O125" s="222"/>
      <c r="P125" s="223"/>
      <c r="Q125" s="222"/>
      <c r="R125" s="222"/>
      <c r="S125" s="222"/>
      <c r="T125" s="222"/>
      <c r="U125" s="222"/>
      <c r="V125" s="222"/>
      <c r="W125" s="222"/>
      <c r="X125" s="222"/>
      <c r="Y125" s="222"/>
      <c r="Z125" s="222"/>
    </row>
    <row r="126" spans="1:26" ht="24" hidden="1" customHeight="1">
      <c r="A126" s="229" t="s">
        <v>1364</v>
      </c>
      <c r="B126" s="222"/>
      <c r="C126" s="222"/>
      <c r="D126" s="222"/>
      <c r="E126" s="222"/>
      <c r="F126" s="222"/>
      <c r="G126" s="222"/>
      <c r="H126" s="222"/>
      <c r="I126" s="222"/>
      <c r="J126" s="222"/>
      <c r="K126" s="222"/>
      <c r="L126" s="222"/>
      <c r="M126" s="222"/>
      <c r="N126" s="222"/>
      <c r="O126" s="222"/>
      <c r="P126" s="223"/>
      <c r="Q126" s="222"/>
      <c r="R126" s="222"/>
      <c r="S126" s="222"/>
      <c r="T126" s="222"/>
      <c r="U126" s="222"/>
      <c r="V126" s="222"/>
      <c r="W126" s="222"/>
      <c r="X126" s="222"/>
      <c r="Y126" s="222"/>
      <c r="Z126" s="222"/>
    </row>
    <row r="127" spans="1:26" ht="24" hidden="1" customHeight="1">
      <c r="A127" s="229" t="s">
        <v>1470</v>
      </c>
      <c r="B127" s="222"/>
      <c r="C127" s="222"/>
      <c r="D127" s="222"/>
      <c r="E127" s="222"/>
      <c r="F127" s="222"/>
      <c r="G127" s="222"/>
      <c r="H127" s="222"/>
      <c r="I127" s="222"/>
      <c r="J127" s="222"/>
      <c r="K127" s="222"/>
      <c r="L127" s="222"/>
      <c r="M127" s="222"/>
      <c r="N127" s="222"/>
      <c r="O127" s="222"/>
      <c r="P127" s="223"/>
      <c r="Q127" s="222"/>
      <c r="R127" s="222"/>
      <c r="S127" s="222"/>
      <c r="T127" s="222"/>
      <c r="U127" s="222"/>
      <c r="V127" s="222"/>
      <c r="W127" s="222"/>
      <c r="X127" s="222"/>
      <c r="Y127" s="222"/>
      <c r="Z127" s="222"/>
    </row>
    <row r="128" spans="1:26" ht="24" hidden="1" customHeight="1">
      <c r="A128" s="229" t="s">
        <v>1471</v>
      </c>
      <c r="B128" s="222"/>
      <c r="C128" s="222"/>
      <c r="D128" s="222"/>
      <c r="E128" s="222"/>
      <c r="F128" s="222"/>
      <c r="G128" s="222"/>
      <c r="H128" s="222"/>
      <c r="I128" s="222"/>
      <c r="J128" s="222"/>
      <c r="K128" s="222"/>
      <c r="L128" s="222"/>
      <c r="M128" s="222"/>
      <c r="N128" s="222"/>
      <c r="O128" s="222"/>
      <c r="P128" s="223"/>
      <c r="Q128" s="222"/>
      <c r="R128" s="222"/>
      <c r="S128" s="222"/>
      <c r="T128" s="222"/>
      <c r="U128" s="222"/>
      <c r="V128" s="222"/>
      <c r="W128" s="222"/>
      <c r="X128" s="222"/>
      <c r="Y128" s="222"/>
      <c r="Z128" s="222"/>
    </row>
    <row r="129" spans="1:26" ht="24" hidden="1" customHeight="1">
      <c r="A129" s="229" t="s">
        <v>1472</v>
      </c>
      <c r="B129" s="222"/>
      <c r="C129" s="222"/>
      <c r="D129" s="222"/>
      <c r="E129" s="222"/>
      <c r="F129" s="222"/>
      <c r="G129" s="222"/>
      <c r="H129" s="222"/>
      <c r="I129" s="222"/>
      <c r="J129" s="222"/>
      <c r="K129" s="222"/>
      <c r="L129" s="222"/>
      <c r="M129" s="222"/>
      <c r="N129" s="222"/>
      <c r="O129" s="222"/>
      <c r="P129" s="223"/>
      <c r="Q129" s="222"/>
      <c r="R129" s="222"/>
      <c r="S129" s="222"/>
      <c r="T129" s="222"/>
      <c r="U129" s="222"/>
      <c r="V129" s="222"/>
      <c r="W129" s="222"/>
      <c r="X129" s="222"/>
      <c r="Y129" s="222"/>
      <c r="Z129" s="222"/>
    </row>
    <row r="130" spans="1:26" ht="24" hidden="1" customHeight="1">
      <c r="A130" s="229" t="s">
        <v>1473</v>
      </c>
      <c r="B130" s="222"/>
      <c r="C130" s="222"/>
      <c r="D130" s="222"/>
      <c r="E130" s="222"/>
      <c r="F130" s="222"/>
      <c r="G130" s="222"/>
      <c r="H130" s="222"/>
      <c r="I130" s="222"/>
      <c r="J130" s="222"/>
      <c r="K130" s="222"/>
      <c r="L130" s="222"/>
      <c r="M130" s="222"/>
      <c r="N130" s="222"/>
      <c r="O130" s="222"/>
      <c r="P130" s="223"/>
      <c r="Q130" s="222"/>
      <c r="R130" s="222"/>
      <c r="S130" s="222"/>
      <c r="T130" s="222"/>
      <c r="U130" s="222"/>
      <c r="V130" s="222"/>
      <c r="W130" s="222"/>
      <c r="X130" s="222"/>
      <c r="Y130" s="222"/>
      <c r="Z130" s="222"/>
    </row>
    <row r="131" spans="1:26" ht="24" hidden="1" customHeight="1">
      <c r="A131" s="229" t="s">
        <v>1474</v>
      </c>
      <c r="B131" s="222"/>
      <c r="C131" s="222"/>
      <c r="D131" s="222"/>
      <c r="E131" s="222"/>
      <c r="F131" s="222"/>
      <c r="G131" s="222"/>
      <c r="H131" s="222"/>
      <c r="I131" s="222"/>
      <c r="J131" s="222"/>
      <c r="K131" s="222"/>
      <c r="L131" s="222"/>
      <c r="M131" s="222"/>
      <c r="N131" s="222"/>
      <c r="O131" s="222"/>
      <c r="P131" s="223"/>
      <c r="Q131" s="222"/>
      <c r="R131" s="222"/>
      <c r="S131" s="222"/>
      <c r="T131" s="222"/>
      <c r="U131" s="222"/>
      <c r="V131" s="222"/>
      <c r="W131" s="222"/>
      <c r="X131" s="222"/>
      <c r="Y131" s="222"/>
      <c r="Z131" s="222"/>
    </row>
    <row r="132" spans="1:26" ht="24" hidden="1" customHeight="1">
      <c r="A132" s="229" t="s">
        <v>1475</v>
      </c>
      <c r="B132" s="222"/>
      <c r="C132" s="222"/>
      <c r="D132" s="222"/>
      <c r="E132" s="222"/>
      <c r="F132" s="222"/>
      <c r="G132" s="222"/>
      <c r="H132" s="222"/>
      <c r="I132" s="222"/>
      <c r="J132" s="222"/>
      <c r="K132" s="222"/>
      <c r="L132" s="222"/>
      <c r="M132" s="222"/>
      <c r="N132" s="222"/>
      <c r="O132" s="222"/>
      <c r="P132" s="223"/>
      <c r="Q132" s="222"/>
      <c r="R132" s="222"/>
      <c r="S132" s="222"/>
      <c r="T132" s="222"/>
      <c r="U132" s="222"/>
      <c r="V132" s="222"/>
      <c r="W132" s="222"/>
      <c r="X132" s="222"/>
      <c r="Y132" s="222"/>
      <c r="Z132" s="222"/>
    </row>
    <row r="133" spans="1:26" ht="24" hidden="1" customHeight="1">
      <c r="A133" s="229" t="s">
        <v>1476</v>
      </c>
      <c r="B133" s="222"/>
      <c r="C133" s="222"/>
      <c r="D133" s="222"/>
      <c r="E133" s="222"/>
      <c r="F133" s="222"/>
      <c r="G133" s="222"/>
      <c r="H133" s="222"/>
      <c r="I133" s="222"/>
      <c r="J133" s="222"/>
      <c r="K133" s="222"/>
      <c r="L133" s="222"/>
      <c r="M133" s="222"/>
      <c r="N133" s="222"/>
      <c r="O133" s="222"/>
      <c r="P133" s="223"/>
      <c r="Q133" s="222"/>
      <c r="R133" s="222"/>
      <c r="S133" s="222"/>
      <c r="T133" s="222"/>
      <c r="U133" s="222"/>
      <c r="V133" s="222"/>
      <c r="W133" s="222"/>
      <c r="X133" s="222"/>
      <c r="Y133" s="222"/>
      <c r="Z133" s="222"/>
    </row>
    <row r="134" spans="1:26" ht="24" hidden="1" customHeight="1">
      <c r="A134" s="229" t="s">
        <v>1477</v>
      </c>
      <c r="B134" s="222"/>
      <c r="C134" s="222"/>
      <c r="D134" s="222"/>
      <c r="E134" s="222"/>
      <c r="F134" s="222"/>
      <c r="G134" s="222"/>
      <c r="H134" s="222"/>
      <c r="I134" s="222"/>
      <c r="J134" s="222"/>
      <c r="K134" s="222"/>
      <c r="L134" s="222"/>
      <c r="M134" s="222"/>
      <c r="N134" s="222"/>
      <c r="O134" s="222"/>
      <c r="P134" s="223"/>
      <c r="Q134" s="222"/>
      <c r="R134" s="222"/>
      <c r="S134" s="222"/>
      <c r="T134" s="222"/>
      <c r="U134" s="222"/>
      <c r="V134" s="222"/>
      <c r="W134" s="222"/>
      <c r="X134" s="222"/>
      <c r="Y134" s="222"/>
      <c r="Z134" s="222"/>
    </row>
    <row r="135" spans="1:26" ht="24" hidden="1" customHeight="1">
      <c r="A135" s="229" t="s">
        <v>1478</v>
      </c>
      <c r="B135" s="222"/>
      <c r="C135" s="222"/>
      <c r="D135" s="222"/>
      <c r="E135" s="222"/>
      <c r="F135" s="222"/>
      <c r="G135" s="222"/>
      <c r="H135" s="222"/>
      <c r="I135" s="222"/>
      <c r="J135" s="222"/>
      <c r="K135" s="222"/>
      <c r="L135" s="222"/>
      <c r="M135" s="222"/>
      <c r="N135" s="222"/>
      <c r="O135" s="222"/>
      <c r="P135" s="223"/>
      <c r="Q135" s="222"/>
      <c r="R135" s="222"/>
      <c r="S135" s="222"/>
      <c r="T135" s="222"/>
      <c r="U135" s="222"/>
      <c r="V135" s="222"/>
      <c r="W135" s="222"/>
      <c r="X135" s="222"/>
      <c r="Y135" s="222"/>
      <c r="Z135" s="222"/>
    </row>
    <row r="136" spans="1:26" ht="24" hidden="1" customHeight="1">
      <c r="A136" s="229" t="s">
        <v>1479</v>
      </c>
      <c r="B136" s="222"/>
      <c r="C136" s="222"/>
      <c r="D136" s="222"/>
      <c r="E136" s="222"/>
      <c r="F136" s="222"/>
      <c r="G136" s="222"/>
      <c r="H136" s="222"/>
      <c r="I136" s="222"/>
      <c r="J136" s="222"/>
      <c r="K136" s="222"/>
      <c r="L136" s="222"/>
      <c r="M136" s="222"/>
      <c r="N136" s="222"/>
      <c r="O136" s="222"/>
      <c r="P136" s="223"/>
      <c r="Q136" s="222"/>
      <c r="R136" s="222"/>
      <c r="S136" s="222"/>
      <c r="T136" s="222"/>
      <c r="U136" s="222"/>
      <c r="V136" s="222"/>
      <c r="W136" s="222"/>
      <c r="X136" s="222"/>
      <c r="Y136" s="222"/>
      <c r="Z136" s="222"/>
    </row>
    <row r="137" spans="1:26" ht="24" hidden="1" customHeight="1">
      <c r="A137" s="229" t="s">
        <v>1480</v>
      </c>
      <c r="B137" s="222"/>
      <c r="C137" s="222"/>
      <c r="D137" s="222"/>
      <c r="E137" s="222"/>
      <c r="F137" s="222"/>
      <c r="G137" s="222"/>
      <c r="H137" s="222"/>
      <c r="I137" s="222"/>
      <c r="J137" s="222"/>
      <c r="K137" s="222"/>
      <c r="L137" s="222"/>
      <c r="M137" s="222"/>
      <c r="N137" s="222"/>
      <c r="O137" s="222"/>
      <c r="P137" s="223"/>
      <c r="Q137" s="222"/>
      <c r="R137" s="222"/>
      <c r="S137" s="222"/>
      <c r="T137" s="222"/>
      <c r="U137" s="222"/>
      <c r="V137" s="222"/>
      <c r="W137" s="222"/>
      <c r="X137" s="222"/>
      <c r="Y137" s="222"/>
      <c r="Z137" s="222"/>
    </row>
    <row r="138" spans="1:26" ht="24" hidden="1" customHeight="1">
      <c r="A138" s="219" t="s">
        <v>1496</v>
      </c>
      <c r="B138" s="222"/>
      <c r="C138" s="222"/>
      <c r="D138" s="222"/>
      <c r="E138" s="222"/>
      <c r="F138" s="222"/>
      <c r="G138" s="222"/>
      <c r="H138" s="222"/>
      <c r="I138" s="222"/>
      <c r="J138" s="222"/>
      <c r="K138" s="222"/>
      <c r="L138" s="222"/>
      <c r="M138" s="222"/>
      <c r="N138" s="222"/>
      <c r="O138" s="222"/>
      <c r="P138" s="223"/>
      <c r="Q138" s="222"/>
      <c r="R138" s="222"/>
      <c r="S138" s="222"/>
      <c r="T138" s="222"/>
      <c r="U138" s="222"/>
      <c r="V138" s="222"/>
      <c r="W138" s="222"/>
      <c r="X138" s="222"/>
      <c r="Y138" s="222"/>
      <c r="Z138" s="222"/>
    </row>
    <row r="139" spans="1:26" ht="24" hidden="1" customHeight="1">
      <c r="A139" s="221" t="s">
        <v>1497</v>
      </c>
      <c r="B139" s="222"/>
      <c r="C139" s="222"/>
      <c r="D139" s="222"/>
      <c r="E139" s="222"/>
      <c r="F139" s="222"/>
      <c r="G139" s="222"/>
      <c r="H139" s="222"/>
      <c r="I139" s="222"/>
      <c r="J139" s="222"/>
      <c r="K139" s="222"/>
      <c r="L139" s="222"/>
      <c r="M139" s="222"/>
      <c r="N139" s="222"/>
      <c r="O139" s="222"/>
      <c r="P139" s="223"/>
      <c r="Q139" s="222"/>
      <c r="R139" s="222"/>
      <c r="S139" s="222"/>
      <c r="T139" s="222"/>
      <c r="U139" s="222"/>
      <c r="V139" s="222"/>
      <c r="W139" s="222"/>
      <c r="X139" s="222"/>
      <c r="Y139" s="222"/>
      <c r="Z139" s="222"/>
    </row>
    <row r="140" spans="1:26" ht="24" hidden="1" customHeight="1">
      <c r="A140" s="221" t="s">
        <v>1364</v>
      </c>
      <c r="B140" s="222"/>
      <c r="C140" s="222"/>
      <c r="D140" s="222"/>
      <c r="E140" s="222"/>
      <c r="F140" s="222"/>
      <c r="G140" s="222"/>
      <c r="H140" s="222"/>
      <c r="I140" s="222"/>
      <c r="J140" s="222"/>
      <c r="K140" s="222"/>
      <c r="L140" s="222"/>
      <c r="M140" s="222"/>
      <c r="N140" s="222"/>
      <c r="O140" s="222"/>
      <c r="P140" s="223"/>
      <c r="Q140" s="222"/>
      <c r="R140" s="222"/>
      <c r="S140" s="222"/>
      <c r="T140" s="222"/>
      <c r="U140" s="222"/>
      <c r="V140" s="222"/>
      <c r="W140" s="222"/>
      <c r="X140" s="222"/>
      <c r="Y140" s="222"/>
      <c r="Z140" s="222"/>
    </row>
    <row r="141" spans="1:26" ht="24" hidden="1" customHeight="1">
      <c r="A141" s="221" t="s">
        <v>1481</v>
      </c>
      <c r="B141" s="222"/>
      <c r="C141" s="222"/>
      <c r="D141" s="222"/>
      <c r="E141" s="222"/>
      <c r="F141" s="222"/>
      <c r="G141" s="222"/>
      <c r="H141" s="222"/>
      <c r="I141" s="222"/>
      <c r="J141" s="222"/>
      <c r="K141" s="222"/>
      <c r="L141" s="222"/>
      <c r="M141" s="222"/>
      <c r="N141" s="222"/>
      <c r="O141" s="222"/>
      <c r="P141" s="223"/>
      <c r="Q141" s="222"/>
      <c r="R141" s="222"/>
      <c r="S141" s="222"/>
      <c r="T141" s="222"/>
      <c r="U141" s="222"/>
      <c r="V141" s="222"/>
      <c r="W141" s="222"/>
      <c r="X141" s="222"/>
      <c r="Y141" s="222"/>
      <c r="Z141" s="222"/>
    </row>
    <row r="142" spans="1:26" ht="24" hidden="1" customHeight="1">
      <c r="A142" s="221" t="s">
        <v>1482</v>
      </c>
      <c r="B142" s="222"/>
      <c r="C142" s="222"/>
      <c r="D142" s="222"/>
      <c r="E142" s="222"/>
      <c r="F142" s="222"/>
      <c r="G142" s="222"/>
      <c r="H142" s="222"/>
      <c r="I142" s="222"/>
      <c r="J142" s="222"/>
      <c r="K142" s="222"/>
      <c r="L142" s="222"/>
      <c r="M142" s="222"/>
      <c r="N142" s="222"/>
      <c r="O142" s="222"/>
      <c r="P142" s="223"/>
      <c r="Q142" s="222"/>
      <c r="R142" s="222"/>
      <c r="S142" s="222"/>
      <c r="T142" s="222"/>
      <c r="U142" s="222"/>
      <c r="V142" s="222"/>
      <c r="W142" s="222"/>
      <c r="X142" s="222"/>
      <c r="Y142" s="222"/>
      <c r="Z142" s="222"/>
    </row>
    <row r="143" spans="1:26" ht="24" hidden="1" customHeight="1">
      <c r="A143" s="221" t="s">
        <v>1498</v>
      </c>
      <c r="B143" s="222"/>
      <c r="C143" s="222"/>
      <c r="D143" s="222"/>
      <c r="E143" s="222"/>
      <c r="F143" s="222"/>
      <c r="G143" s="222"/>
      <c r="H143" s="222"/>
      <c r="I143" s="222"/>
      <c r="J143" s="222"/>
      <c r="K143" s="222"/>
      <c r="L143" s="222"/>
      <c r="M143" s="222"/>
      <c r="N143" s="222"/>
      <c r="O143" s="222"/>
      <c r="P143" s="223"/>
      <c r="Q143" s="222"/>
      <c r="R143" s="222"/>
      <c r="S143" s="222"/>
      <c r="T143" s="222"/>
      <c r="U143" s="222"/>
      <c r="V143" s="222"/>
      <c r="W143" s="222"/>
      <c r="X143" s="222"/>
      <c r="Y143" s="222"/>
      <c r="Z143" s="222"/>
    </row>
    <row r="144" spans="1:26" ht="24" hidden="1" customHeight="1">
      <c r="A144" s="221" t="s">
        <v>1483</v>
      </c>
      <c r="B144" s="222"/>
      <c r="C144" s="222"/>
      <c r="D144" s="222"/>
      <c r="E144" s="222"/>
      <c r="F144" s="222"/>
      <c r="G144" s="222"/>
      <c r="H144" s="222"/>
      <c r="I144" s="222"/>
      <c r="J144" s="222"/>
      <c r="K144" s="222"/>
      <c r="L144" s="222"/>
      <c r="M144" s="222"/>
      <c r="N144" s="222"/>
      <c r="O144" s="222"/>
      <c r="P144" s="223"/>
      <c r="Q144" s="222"/>
      <c r="R144" s="222"/>
      <c r="S144" s="222"/>
      <c r="T144" s="222"/>
      <c r="U144" s="222"/>
      <c r="V144" s="222"/>
      <c r="W144" s="222"/>
      <c r="X144" s="222"/>
      <c r="Y144" s="222"/>
      <c r="Z144" s="222"/>
    </row>
    <row r="145" spans="1:26" ht="24" hidden="1" customHeight="1">
      <c r="A145" s="221" t="s">
        <v>1484</v>
      </c>
      <c r="B145" s="222"/>
      <c r="C145" s="222"/>
      <c r="D145" s="222"/>
      <c r="E145" s="222"/>
      <c r="F145" s="222"/>
      <c r="G145" s="222"/>
      <c r="H145" s="222"/>
      <c r="I145" s="222"/>
      <c r="J145" s="222"/>
      <c r="K145" s="222"/>
      <c r="L145" s="222"/>
      <c r="M145" s="222"/>
      <c r="N145" s="222"/>
      <c r="O145" s="222"/>
      <c r="P145" s="223"/>
      <c r="Q145" s="222"/>
      <c r="R145" s="222"/>
      <c r="S145" s="222"/>
      <c r="T145" s="222"/>
      <c r="U145" s="222"/>
      <c r="V145" s="222"/>
      <c r="W145" s="222"/>
      <c r="X145" s="222"/>
      <c r="Y145" s="222"/>
      <c r="Z145" s="222"/>
    </row>
    <row r="146" spans="1:26" ht="24" hidden="1" customHeight="1">
      <c r="A146" s="221" t="s">
        <v>1485</v>
      </c>
      <c r="B146" s="222"/>
      <c r="C146" s="222"/>
      <c r="D146" s="222"/>
      <c r="E146" s="222"/>
      <c r="F146" s="222"/>
      <c r="G146" s="222"/>
      <c r="H146" s="222"/>
      <c r="I146" s="222"/>
      <c r="J146" s="222"/>
      <c r="K146" s="222"/>
      <c r="L146" s="222"/>
      <c r="M146" s="222"/>
      <c r="N146" s="222"/>
      <c r="O146" s="222"/>
      <c r="P146" s="223"/>
      <c r="Q146" s="222"/>
      <c r="R146" s="222"/>
      <c r="S146" s="222"/>
      <c r="T146" s="222"/>
      <c r="U146" s="222"/>
      <c r="V146" s="222"/>
      <c r="W146" s="222"/>
      <c r="X146" s="222"/>
      <c r="Y146" s="222"/>
      <c r="Z146" s="222"/>
    </row>
    <row r="147" spans="1:26" ht="24" hidden="1" customHeight="1">
      <c r="A147" s="221" t="s">
        <v>1486</v>
      </c>
      <c r="B147" s="222"/>
      <c r="C147" s="222"/>
      <c r="D147" s="222"/>
      <c r="E147" s="222"/>
      <c r="F147" s="222"/>
      <c r="G147" s="222"/>
      <c r="H147" s="222"/>
      <c r="I147" s="222"/>
      <c r="J147" s="222"/>
      <c r="K147" s="222"/>
      <c r="L147" s="222"/>
      <c r="M147" s="222"/>
      <c r="N147" s="222"/>
      <c r="O147" s="222"/>
      <c r="P147" s="223"/>
      <c r="Q147" s="222"/>
      <c r="R147" s="222"/>
      <c r="S147" s="222"/>
      <c r="T147" s="222"/>
      <c r="U147" s="222"/>
      <c r="V147" s="222"/>
      <c r="W147" s="222"/>
      <c r="X147" s="222"/>
      <c r="Y147" s="222"/>
      <c r="Z147" s="222"/>
    </row>
    <row r="148" spans="1:26" ht="24" hidden="1" customHeight="1">
      <c r="A148" s="221" t="s">
        <v>1487</v>
      </c>
      <c r="B148" s="222"/>
      <c r="C148" s="222"/>
      <c r="D148" s="222"/>
      <c r="E148" s="222"/>
      <c r="F148" s="222"/>
      <c r="G148" s="222"/>
      <c r="H148" s="222"/>
      <c r="I148" s="222"/>
      <c r="J148" s="222"/>
      <c r="K148" s="222"/>
      <c r="L148" s="222"/>
      <c r="M148" s="222"/>
      <c r="N148" s="222"/>
      <c r="O148" s="222"/>
      <c r="P148" s="223"/>
      <c r="Q148" s="222"/>
      <c r="R148" s="222"/>
      <c r="S148" s="222"/>
      <c r="T148" s="222"/>
      <c r="U148" s="222"/>
      <c r="V148" s="222"/>
      <c r="W148" s="222"/>
      <c r="X148" s="222"/>
      <c r="Y148" s="222"/>
      <c r="Z148" s="222"/>
    </row>
    <row r="149" spans="1:26" ht="24" hidden="1" customHeight="1">
      <c r="A149" s="221" t="s">
        <v>1488</v>
      </c>
      <c r="B149" s="222"/>
      <c r="C149" s="222"/>
      <c r="D149" s="222"/>
      <c r="E149" s="222"/>
      <c r="F149" s="222"/>
      <c r="G149" s="222"/>
      <c r="H149" s="222"/>
      <c r="I149" s="222"/>
      <c r="J149" s="222"/>
      <c r="K149" s="222"/>
      <c r="L149" s="222"/>
      <c r="M149" s="222"/>
      <c r="N149" s="222"/>
      <c r="O149" s="222"/>
      <c r="P149" s="223"/>
      <c r="Q149" s="222"/>
      <c r="R149" s="222"/>
      <c r="S149" s="222"/>
      <c r="T149" s="222"/>
      <c r="U149" s="222"/>
      <c r="V149" s="222"/>
      <c r="W149" s="222"/>
      <c r="X149" s="222"/>
      <c r="Y149" s="222"/>
      <c r="Z149" s="222"/>
    </row>
    <row r="150" spans="1:26" ht="24" hidden="1" customHeight="1">
      <c r="A150" s="221" t="s">
        <v>1489</v>
      </c>
      <c r="B150" s="222"/>
      <c r="C150" s="222"/>
      <c r="D150" s="222"/>
      <c r="E150" s="222"/>
      <c r="F150" s="222"/>
      <c r="G150" s="222"/>
      <c r="H150" s="222"/>
      <c r="I150" s="222"/>
      <c r="J150" s="222"/>
      <c r="K150" s="222"/>
      <c r="L150" s="222"/>
      <c r="M150" s="222"/>
      <c r="N150" s="222"/>
      <c r="O150" s="222"/>
      <c r="P150" s="223"/>
      <c r="Q150" s="222"/>
      <c r="R150" s="222"/>
      <c r="S150" s="222"/>
      <c r="T150" s="222"/>
      <c r="U150" s="222"/>
      <c r="V150" s="222"/>
      <c r="W150" s="222"/>
      <c r="X150" s="222"/>
      <c r="Y150" s="222"/>
      <c r="Z150" s="222"/>
    </row>
    <row r="151" spans="1:26" ht="24" hidden="1" customHeight="1">
      <c r="A151" s="221" t="s">
        <v>1490</v>
      </c>
      <c r="B151" s="222"/>
      <c r="C151" s="222"/>
      <c r="D151" s="222"/>
      <c r="E151" s="222"/>
      <c r="F151" s="222"/>
      <c r="G151" s="222"/>
      <c r="H151" s="222"/>
      <c r="I151" s="222"/>
      <c r="J151" s="222"/>
      <c r="K151" s="222"/>
      <c r="L151" s="222"/>
      <c r="M151" s="222"/>
      <c r="N151" s="222"/>
      <c r="O151" s="222"/>
      <c r="P151" s="223"/>
      <c r="Q151" s="222"/>
      <c r="R151" s="222"/>
      <c r="S151" s="222"/>
      <c r="T151" s="222"/>
      <c r="U151" s="222"/>
      <c r="V151" s="222"/>
      <c r="W151" s="222"/>
      <c r="X151" s="222"/>
      <c r="Y151" s="222"/>
      <c r="Z151" s="222"/>
    </row>
    <row r="152" spans="1:26" ht="24" hidden="1" customHeight="1">
      <c r="A152" s="221" t="s">
        <v>1491</v>
      </c>
      <c r="B152" s="222"/>
      <c r="C152" s="222"/>
      <c r="D152" s="222"/>
      <c r="E152" s="222"/>
      <c r="F152" s="222"/>
      <c r="G152" s="222"/>
      <c r="H152" s="222"/>
      <c r="I152" s="222"/>
      <c r="J152" s="222"/>
      <c r="K152" s="222"/>
      <c r="L152" s="222"/>
      <c r="M152" s="222"/>
      <c r="N152" s="222"/>
      <c r="O152" s="222"/>
      <c r="P152" s="223"/>
      <c r="Q152" s="222"/>
      <c r="R152" s="222"/>
      <c r="S152" s="222"/>
      <c r="T152" s="222"/>
      <c r="U152" s="222"/>
      <c r="V152" s="222"/>
      <c r="W152" s="222"/>
      <c r="X152" s="222"/>
      <c r="Y152" s="222"/>
      <c r="Z152" s="222"/>
    </row>
    <row r="153" spans="1:26" hidden="1"/>
    <row r="154" spans="1:26" hidden="1"/>
    <row r="155" spans="1:26" hidden="1"/>
    <row r="156" spans="1:26" hidden="1"/>
    <row r="157" spans="1:26" hidden="1"/>
    <row r="158" spans="1:26" hidden="1"/>
  </sheetData>
  <mergeCells count="27">
    <mergeCell ref="A2:AA2"/>
    <mergeCell ref="A4:A6"/>
    <mergeCell ref="B5:B6"/>
    <mergeCell ref="C5:C6"/>
    <mergeCell ref="D5:D6"/>
    <mergeCell ref="E5:E6"/>
    <mergeCell ref="F5:F6"/>
    <mergeCell ref="G5:G6"/>
    <mergeCell ref="H5:H6"/>
    <mergeCell ref="I5:I6"/>
    <mergeCell ref="U5:U6"/>
    <mergeCell ref="J5:J6"/>
    <mergeCell ref="K5:K6"/>
    <mergeCell ref="L5:L6"/>
    <mergeCell ref="M5:M6"/>
    <mergeCell ref="N5:N6"/>
    <mergeCell ref="O5:O6"/>
    <mergeCell ref="P5:P6"/>
    <mergeCell ref="Q5:Q6"/>
    <mergeCell ref="R5:R6"/>
    <mergeCell ref="S5:S6"/>
    <mergeCell ref="Z5:Z6"/>
    <mergeCell ref="T5:T6"/>
    <mergeCell ref="V5:V6"/>
    <mergeCell ref="W5:W6"/>
    <mergeCell ref="X5:X6"/>
    <mergeCell ref="Y5:Y6"/>
  </mergeCells>
  <phoneticPr fontId="13" type="noConversion"/>
  <printOptions horizontalCentered="1"/>
  <pageMargins left="0.47244094488188981" right="0.47244094488188981" top="0.59055118110236227" bottom="0.4724409448818898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21</vt:i4>
      </vt:variant>
      <vt:variant>
        <vt:lpstr>命名范围</vt:lpstr>
      </vt:variant>
      <vt:variant>
        <vt:i4>15</vt:i4>
      </vt:variant>
    </vt:vector>
  </HeadingPairs>
  <TitlesOfParts>
    <vt:vector size="36" baseType="lpstr">
      <vt:lpstr>封面</vt:lpstr>
      <vt:lpstr>目录</vt:lpstr>
      <vt:lpstr>表一 </vt:lpstr>
      <vt:lpstr>表二</vt:lpstr>
      <vt:lpstr>表三</vt:lpstr>
      <vt:lpstr>表四</vt:lpstr>
      <vt:lpstr>表五</vt:lpstr>
      <vt:lpstr>表六 (1)</vt:lpstr>
      <vt:lpstr>表六（2)</vt:lpstr>
      <vt:lpstr>表七 (1)</vt:lpstr>
      <vt:lpstr>表七(2)</vt:lpstr>
      <vt:lpstr>表八</vt:lpstr>
      <vt:lpstr>表九</vt:lpstr>
      <vt:lpstr>表十 </vt:lpstr>
      <vt:lpstr>表十一</vt:lpstr>
      <vt:lpstr>表十二</vt:lpstr>
      <vt:lpstr>表十三</vt:lpstr>
      <vt:lpstr>表十四</vt:lpstr>
      <vt:lpstr>表十五</vt:lpstr>
      <vt:lpstr>债务限额情况表</vt:lpstr>
      <vt:lpstr>债务余额表</vt:lpstr>
      <vt:lpstr>表三!Print_Area</vt:lpstr>
      <vt:lpstr>表十四!Print_Area</vt:lpstr>
      <vt:lpstr>表八!Print_Titles</vt:lpstr>
      <vt:lpstr>表九!Print_Titles</vt:lpstr>
      <vt:lpstr>'表六 (1)'!Print_Titles</vt:lpstr>
      <vt:lpstr>'表六（2)'!Print_Titles</vt:lpstr>
      <vt:lpstr>'表七 (1)'!Print_Titles</vt:lpstr>
      <vt:lpstr>表三!Print_Titles</vt:lpstr>
      <vt:lpstr>表十三!Print_Titles</vt:lpstr>
      <vt:lpstr>表十四!Print_Titles</vt:lpstr>
      <vt:lpstr>表十一!Print_Titles</vt:lpstr>
      <vt:lpstr>表四!Print_Titles</vt:lpstr>
      <vt:lpstr>表五!Print_Titles</vt:lpstr>
      <vt:lpstr>'表一 '!Print_Titles</vt:lpstr>
      <vt:lpstr>地区名称</vt:lpstr>
    </vt:vector>
  </TitlesOfParts>
  <Company>MC SYSTEM</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cp:lastPrinted>2020-07-06T07:51:41Z</cp:lastPrinted>
  <dcterms:created xsi:type="dcterms:W3CDTF">2006-02-13T05:15:25Z</dcterms:created>
  <dcterms:modified xsi:type="dcterms:W3CDTF">2020-11-18T03:03:27Z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