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<sst xmlns="http://schemas.openxmlformats.org/spreadsheetml/2006/main" count="255" uniqueCount="250">
  <si>
    <t>2024年截至8月底专项转移支付合计</t>
  </si>
  <si>
    <t>单位：元</t>
  </si>
  <si>
    <t>股室</t>
  </si>
  <si>
    <t>文号</t>
  </si>
  <si>
    <t>摘要</t>
  </si>
  <si>
    <t>收入</t>
  </si>
  <si>
    <t>支出</t>
  </si>
  <si>
    <t>结余</t>
  </si>
  <si>
    <t>拨付情况</t>
  </si>
  <si>
    <t>行政政法</t>
  </si>
  <si>
    <t>九财行指12</t>
  </si>
  <si>
    <t>关于下达2024年中央、省纪检监察转移支付资金的通知</t>
  </si>
  <si>
    <t>7.24庐山市纪律检查委员会拨付30.85万</t>
  </si>
  <si>
    <t>九财行指8</t>
  </si>
  <si>
    <t>关于下达2024年省级促进非公有制经济发展专项资金的通知</t>
  </si>
  <si>
    <t>九财行指【2023】33</t>
  </si>
  <si>
    <t>关于提前下达2024年保障基层团组织工作转移支付资金的通知</t>
  </si>
  <si>
    <t>1.25团市委2.28拨7.04万</t>
  </si>
  <si>
    <t>九财行指【2023】38</t>
  </si>
  <si>
    <t>关于提前下达2024年省级妇女儿童发展专项资金的通知</t>
  </si>
  <si>
    <t>3.25庐财行指【2024】6号核销15万</t>
  </si>
  <si>
    <t>九财行指4</t>
  </si>
  <si>
    <t>关于下达2024年市级妇女儿童发展专项资金的通知</t>
  </si>
  <si>
    <t>7.18妇联拨付55700</t>
  </si>
  <si>
    <t>九财行指15</t>
  </si>
  <si>
    <t>九江市财政局关于下达2024年全市基层团组织工作经费补助的通知</t>
  </si>
  <si>
    <t>8.29庐山市团委拨付1.8万</t>
  </si>
  <si>
    <t>九财行指11</t>
  </si>
  <si>
    <t>关于下达2024年度市本级第一批人才发展专项资金的通知</t>
  </si>
  <si>
    <t>8.21组织部拨129万</t>
  </si>
  <si>
    <t>九财行指19</t>
  </si>
  <si>
    <t>关于下达2024年度市本级第二批人才发展专项资金的通知</t>
  </si>
  <si>
    <t>九财行指5</t>
  </si>
  <si>
    <t>关于下达2024年省级食品药品监管专项资金的通知</t>
  </si>
  <si>
    <t>7.30庐山市市场监督管理局拨付19万</t>
  </si>
  <si>
    <t>九财行指6</t>
  </si>
  <si>
    <t>关于下达2024年市场监督管理相关中央专项补助经费的通知</t>
  </si>
  <si>
    <t>7.18庐山市市监局拨付1万</t>
  </si>
  <si>
    <t>九财行指7</t>
  </si>
  <si>
    <t>九江市财政局关于下达2024年食品药品监管中央补助资金的通知</t>
  </si>
  <si>
    <t>7.24庐山市市监局拨付1万</t>
  </si>
  <si>
    <t>九财政指【2023】6</t>
  </si>
  <si>
    <t>关于提前下达2024年刑满释放人员接送工作补助经费和生活补助经费市级配套资金的通知</t>
  </si>
  <si>
    <t>2.29司法局3.25拨10万</t>
  </si>
  <si>
    <t>九财政指【2023】8（机密20年）</t>
  </si>
  <si>
    <t>关于提前下达2024年政法转移支付资金</t>
  </si>
  <si>
    <t>2.29司法局3.28拨99万6.18公安局拨207.77万7.11庐山市政法委拨付47元</t>
  </si>
  <si>
    <t>9.2已交至办公室</t>
  </si>
  <si>
    <t>九财行指10</t>
  </si>
  <si>
    <t>关于下达2024年第一批省级人才发展专项资金的通知</t>
  </si>
  <si>
    <t>8.21组织部拨20万</t>
  </si>
  <si>
    <t>九财行指18</t>
  </si>
  <si>
    <t>关于下达2024年度提高村干部基本报酬市级财政补助资金的通知</t>
  </si>
  <si>
    <t>九财行指17</t>
  </si>
  <si>
    <t>关于下达2024年度市本级基层组织运转补助资金的通知</t>
  </si>
  <si>
    <t>教科文</t>
  </si>
  <si>
    <t>九财教指【2023】40</t>
  </si>
  <si>
    <t>关于提前下达2024年省级基础教育专项资金预算的通知</t>
  </si>
  <si>
    <t>4.15庐财教指【2024】11号核销188.8万</t>
  </si>
  <si>
    <t>九财教指21</t>
  </si>
  <si>
    <t>关于下达2024年省级基础教育专项资金的通知</t>
  </si>
  <si>
    <t>九财文指5</t>
  </si>
  <si>
    <t>关于下达2024年市级科技专项资金（科普专项第一批）的通知</t>
  </si>
  <si>
    <t>8.15庐山市科协拨付1万</t>
  </si>
  <si>
    <t>九财文指20</t>
  </si>
  <si>
    <t>关于下达2024年省级科技专项资金（科技计划提前批）项目的通知</t>
  </si>
  <si>
    <t>7.24庐山市科学技术局核销10万</t>
  </si>
  <si>
    <t>九财文指12</t>
  </si>
  <si>
    <t>关于下达2024年公共图书馆、美术馆、文化馆（站）免费开放补助资金预算的通知</t>
  </si>
  <si>
    <t>7.26庐山文化馆拨付44.8万7.31庐山文化馆拨付14万；7.31庐山市图书馆拨付14万</t>
  </si>
  <si>
    <t>7.9庐财文指【2024】3号拨70.4万</t>
  </si>
  <si>
    <t>九财文指10</t>
  </si>
  <si>
    <t>关于下达2024年省级公共文化与旅游专项资金（第四批）的通知</t>
  </si>
  <si>
    <t>9.9庐财文指【2024】6号核销60万</t>
  </si>
  <si>
    <t>九财文指4</t>
  </si>
  <si>
    <t>关于下达2023年“引客入赣”奖补资金和清算下达2022年全国学子嘉游赣活动第二阶段的补助资金的通知</t>
  </si>
  <si>
    <t>九财文指15</t>
  </si>
  <si>
    <t>关于下达2024年国家非物质文化遗产保护资金的通知</t>
  </si>
  <si>
    <t>7.10庐山市文化馆拨付2万</t>
  </si>
  <si>
    <t>九财文指14</t>
  </si>
  <si>
    <t>关于下达2024年省级公共文化与旅游专项资金（第三批）的通知</t>
  </si>
  <si>
    <t>7.10庐山市文化馆拨付3.2万</t>
  </si>
  <si>
    <t>九财文指16</t>
  </si>
  <si>
    <t>关于下达2023年省级公共文化与旅游专项资金（旅游发展领域）（第二次）的通知</t>
  </si>
  <si>
    <t>7.10庐山市旅发委拨付5万</t>
  </si>
  <si>
    <t>九财文指24</t>
  </si>
  <si>
    <t>关于下达2023年度市级文化旅游产业发展专项资金（品牌奖励）的通知</t>
  </si>
  <si>
    <t>九财文指34</t>
  </si>
  <si>
    <t>关于下达2024年公共图书馆、美术馆、文化馆（站）免费开放补助第二批资金预算的通知</t>
  </si>
  <si>
    <t>九财文指9</t>
  </si>
  <si>
    <t>关于下达2024年国家文物保护资金预算的通知</t>
  </si>
  <si>
    <t>8.8庐山博物馆拨付90万；8.23庐山世界遗产管理处拨付704万；8.26庐山世界遗产管理处拨付216万</t>
  </si>
  <si>
    <t>九财文指8</t>
  </si>
  <si>
    <t>关于下达2024年博物馆纪念馆免费开放及扩面补助资金预算的通知</t>
  </si>
  <si>
    <t>7.9文物管理所拨123.5万；8.9庐山博物馆拨付495万；庐山博物馆拨付10万；庐山博物馆拨付18万；庐山博物馆拨付18万；8.23庐山世界遗产管理处拨付35万；8.26庐山世界遗产管理处拨付36万</t>
  </si>
  <si>
    <t>九财文指27</t>
  </si>
  <si>
    <t>关于下达九江市第十四届运动会竞赛项目服务保障经费的通知</t>
  </si>
  <si>
    <t>九财文指19</t>
  </si>
  <si>
    <t>关于下达2024年中央和省级公共文化服务体系建设补助资金的通知</t>
  </si>
  <si>
    <t>经建股</t>
  </si>
  <si>
    <t>九财资环指10</t>
  </si>
  <si>
    <t>关于下达2023年度自然灾害救灾资金的通知</t>
  </si>
  <si>
    <t>2.28应急管理局3.28拨3.969万</t>
  </si>
  <si>
    <t>九财资环指9</t>
  </si>
  <si>
    <t>关于下达2023年度省级应急管理专项资金预算的通知</t>
  </si>
  <si>
    <t>3.7应急管理局3.28拨30万</t>
  </si>
  <si>
    <t>赣财资环指6</t>
  </si>
  <si>
    <t>关于下达增发2023年国债重点自然灾害综合防治体系建设工程补助资金（地质灾害综合防治体系建设工程）预算的通知</t>
  </si>
  <si>
    <t>3.21庐财建指【2024】7号核销447万</t>
  </si>
  <si>
    <t>赣财资环指5</t>
  </si>
  <si>
    <t>关于增发2023年国债自然灾害应急能力提升工程补助资金的通知</t>
  </si>
  <si>
    <t>7.8应急局拨1077.77万</t>
  </si>
  <si>
    <t>九财资环指17</t>
  </si>
  <si>
    <t>九江市财政局关于紧急下达市级防汛救灾补助资金的通知</t>
  </si>
  <si>
    <t>7.9应急局拨100万</t>
  </si>
  <si>
    <t>九财资环指18</t>
  </si>
  <si>
    <t>关于下达2024年中央自然灾害救灾资金和省级防汛抗旱专项资金的通知</t>
  </si>
  <si>
    <t>8.5庐财建指【2024】13号核销51万</t>
  </si>
  <si>
    <t>九财资环指15</t>
  </si>
  <si>
    <t>关于下达2024庐山创建国家植物园市级配套资金的通知</t>
  </si>
  <si>
    <t>九财建指13</t>
  </si>
  <si>
    <t>关于清算下达2023年九江市支持船舶运力发展奖励资金的通知</t>
  </si>
  <si>
    <t>九财建指25</t>
  </si>
  <si>
    <t>关于下达九江市2020商贸企业新增入统奖励资金的通知</t>
  </si>
  <si>
    <t>7.11商务局拨付78万</t>
  </si>
  <si>
    <t>九财建指17</t>
  </si>
  <si>
    <t>关于下达2023年支持企业开拓国际市场和促进综保区发展项目资金的通知</t>
  </si>
  <si>
    <t>7.12商务局拨付19.53万</t>
  </si>
  <si>
    <t>九财建指14</t>
  </si>
  <si>
    <t>关于下达2023年省级商务发展专项资金（内贸事项）的通知</t>
  </si>
  <si>
    <t>7.24商务局拨付5万</t>
  </si>
  <si>
    <t>九财建指29</t>
  </si>
  <si>
    <t>关于下达2023年外贸发展专项资金的通知</t>
  </si>
  <si>
    <t>7.24商务局拨付3.18万</t>
  </si>
  <si>
    <t>九财建指40</t>
  </si>
  <si>
    <t>关于下达2024年省级商务发展专项资金（第一批）的通知</t>
  </si>
  <si>
    <t>8.19商务局拨16万</t>
  </si>
  <si>
    <t>九财建指47</t>
  </si>
  <si>
    <t>关于清算2023年外贸企业“三同”专项资金通知</t>
  </si>
  <si>
    <t>九财资环指8</t>
  </si>
  <si>
    <t>关于下达2024年省级自然资源保护与利用专项资金预算的通知（统筹使用资金）</t>
  </si>
  <si>
    <t>3.11自然资源局3.28拨64.373万</t>
  </si>
  <si>
    <t>九财建指37</t>
  </si>
  <si>
    <t>关于下达2024年省数字经济资金预算的通知</t>
  </si>
  <si>
    <t>九财建指24</t>
  </si>
  <si>
    <t>关于下达2024年第二批省级基本建设专项资金预算的通知</t>
  </si>
  <si>
    <t>9.2庐财建指【2024】12号核销40万</t>
  </si>
  <si>
    <t>赣财金指【2023】21</t>
  </si>
  <si>
    <t>关于提前下达2024年中央普惠金融发展专项资金预算指标的通知</t>
  </si>
  <si>
    <t>九财金指2</t>
  </si>
  <si>
    <t>关于拨付2024年市级农业保险保费补贴资金的通知</t>
  </si>
  <si>
    <t>3.18农业农村局3.20拨22万</t>
  </si>
  <si>
    <t>九财金指【2023】7</t>
  </si>
  <si>
    <t>关于提前下达2024年省级农业保险保费补贴预算指标的通知</t>
  </si>
  <si>
    <t>3.18农业农村局3.20拨21万；3.15应急管理局3.29拨12.738</t>
  </si>
  <si>
    <t>九财建指30</t>
  </si>
  <si>
    <t>关于下达2024年第三批省级基本建设专项资金预算的通知</t>
  </si>
  <si>
    <t>赣财建指1</t>
  </si>
  <si>
    <t>关于下达增发2023年国债城市排水防涝能力提升补助资金预算的通知</t>
  </si>
  <si>
    <t>1.24住建局2.29拨11200万</t>
  </si>
  <si>
    <t>九财建指28</t>
  </si>
  <si>
    <t>关于下达2024年省城市建设专项资金预算的通知</t>
  </si>
  <si>
    <t>九财建指11</t>
  </si>
  <si>
    <t>关于下达2023年城乡环境综合整治、城市功能与品质提升工作考核奖励资金的通知</t>
  </si>
  <si>
    <t>7.10庐财建指【2024】10号核销20万</t>
  </si>
  <si>
    <t>九财建指9（秘密10年）</t>
  </si>
  <si>
    <t>关于下达2024年中央军民融合发展专项转移支付预算的通知</t>
  </si>
  <si>
    <t>3.6发改委3.28拨5万</t>
  </si>
  <si>
    <t>九财资环指4</t>
  </si>
  <si>
    <t>关于下达2024年中央水污染防治资金的通知</t>
  </si>
  <si>
    <t>九财资环指12</t>
  </si>
  <si>
    <t>关于清算下达2023年全市秸秆禁烧奖罚资金的通知</t>
  </si>
  <si>
    <t>九财建指35</t>
  </si>
  <si>
    <t>九江市财政局关于下达生态保护修复专项2024年第一批中央基建投资预算的通知</t>
  </si>
  <si>
    <t>九财金指【2023】6</t>
  </si>
  <si>
    <t>关于提前下达2024年省级普惠金融发展专项资金预算指标的通知</t>
  </si>
  <si>
    <t>社保股</t>
  </si>
  <si>
    <t>九财社指4</t>
  </si>
  <si>
    <t>关于下达2024年自动体外除颤器（AED）省级奖补资金的通知</t>
  </si>
  <si>
    <t>7.24庐山市红十字会拨付3.78万</t>
  </si>
  <si>
    <t>九财社指1</t>
  </si>
  <si>
    <t>关于预拨2024年重大传染病防控中央补助资金的通知</t>
  </si>
  <si>
    <t>2.28卫健委4.20拨463.5万</t>
  </si>
  <si>
    <t>九财社指12</t>
  </si>
  <si>
    <t>关于下达2024年市级人口家庭发展与健康九江专项经费的通知</t>
  </si>
  <si>
    <t>8.26庐财社指【2024】47号核销23.79万</t>
  </si>
  <si>
    <t>农业股</t>
  </si>
  <si>
    <t>赣财农指【2023】31</t>
  </si>
  <si>
    <t>关于提前下达2024年省级统筹整合用于高标准农田建设资金的通知</t>
  </si>
  <si>
    <t>九财农指【2023】84</t>
  </si>
  <si>
    <t>关于提前下达2024年市级乡村振兴现代农业发展和生态宜居专项资金的通知</t>
  </si>
  <si>
    <t>7.10农业农村局拨付15.17万</t>
  </si>
  <si>
    <t>九财农指4</t>
  </si>
  <si>
    <t>九江市财政局 九江市农业农村局关于下达2024年省级农业技术与服务专项资金的通知</t>
  </si>
  <si>
    <t>7.10农业农村局拨付16.37万</t>
  </si>
  <si>
    <t>九财农指【2023】74</t>
  </si>
  <si>
    <t>九江市财政局 九江市农业农村局关于提前下达2024年省级农业技术与服务专项资金的通知</t>
  </si>
  <si>
    <t>7.10农业农村局拨付3万</t>
  </si>
  <si>
    <t>8.14已调至乡财</t>
  </si>
  <si>
    <t>九财农指9</t>
  </si>
  <si>
    <t>九江市财政局 九江市农业农村局关于下达2024年（中央、省级）动物防疫（农业防灾减灾）等补助经费的通知</t>
  </si>
  <si>
    <t>7.12农业农村局拨付36.1万</t>
  </si>
  <si>
    <t>九财农指12</t>
  </si>
  <si>
    <t>关于下达2024年中央农业产业发展资金（农机购置补贴）的通知</t>
  </si>
  <si>
    <t>6.25农业农村局拨付80万</t>
  </si>
  <si>
    <t>九财农指8</t>
  </si>
  <si>
    <t>关于下达2024年市级种子储备资金的通知</t>
  </si>
  <si>
    <t>8.20农业农村局拨付2.5万</t>
  </si>
  <si>
    <t>九财农指10</t>
  </si>
  <si>
    <t>关于下达2024年动物防疫补助市级配套经费的通知</t>
  </si>
  <si>
    <t>九财农指11</t>
  </si>
  <si>
    <t>关于下达2024年省级农业技术与服务专项资金的通知</t>
  </si>
  <si>
    <t>赣财农指4（秘密10年）</t>
  </si>
  <si>
    <t xml:space="preserve"> 关于下达省级农业产业发展专项资金（增发国债高标准农田建设项目省级配套）的通知</t>
  </si>
  <si>
    <t>九财农指18</t>
  </si>
  <si>
    <t>关于下达2024年成品油价格调整对渔业补助资金的通知</t>
  </si>
  <si>
    <r>
      <rPr>
        <sz val="10"/>
        <color theme="1"/>
        <rFont val="宋体"/>
        <charset val="134"/>
        <scheme val="minor"/>
      </rPr>
      <t>九财乡振指</t>
    </r>
    <r>
      <rPr>
        <b/>
        <sz val="11"/>
        <color theme="1"/>
        <rFont val="Tahoma"/>
        <charset val="134"/>
      </rPr>
      <t>5</t>
    </r>
  </si>
  <si>
    <r>
      <rPr>
        <sz val="11"/>
        <color theme="1"/>
        <rFont val="宋体"/>
        <charset val="134"/>
      </rPr>
      <t>关于下达</t>
    </r>
    <r>
      <rPr>
        <sz val="11"/>
        <color theme="1"/>
        <rFont val="Tahoma"/>
        <charset val="134"/>
      </rPr>
      <t>2024</t>
    </r>
    <r>
      <rPr>
        <sz val="11"/>
        <color theme="1"/>
        <rFont val="宋体"/>
        <charset val="134"/>
      </rPr>
      <t>年中央水库移民扶持基金预算的通知</t>
    </r>
  </si>
  <si>
    <t>九财资环指【2023】28</t>
  </si>
  <si>
    <t>关于提前下达2024年省级林业补助专项资金预算的通知</t>
  </si>
  <si>
    <t>3.4林业局4.1拨48.17万</t>
  </si>
  <si>
    <t>九财资环指11</t>
  </si>
  <si>
    <t>关于下达增发2023年国债重点自然灾害综合防治体系建设工程补助资金（森林草原防火阻隔系统）预算的通知</t>
  </si>
  <si>
    <t>3.4林业局3.4拨16.23万</t>
  </si>
  <si>
    <t>九财资环指13</t>
  </si>
  <si>
    <t>关于下达2024年第二批省级林业补助专项资金预算的通知</t>
  </si>
  <si>
    <t>九财农指【2023】68</t>
  </si>
  <si>
    <t>关于提前下达2024年中央水利发展资金的通知</t>
  </si>
  <si>
    <t>1.18水利局4.3拨768.5万</t>
  </si>
  <si>
    <t>其中9万已调至乡镇庐财农指【2024】21号</t>
  </si>
  <si>
    <t>九财乡振指【2023】15</t>
  </si>
  <si>
    <t>关于提前下达2024年中央大中型水库移民后期扶持基金和水库移民扶持基金预算的通知</t>
  </si>
  <si>
    <t>1.18水利局预拨31万</t>
  </si>
  <si>
    <t>九财乡振指【2023】17</t>
  </si>
  <si>
    <t>关于提前下达2024年市级第一批财政衔接推进乡村振兴补助资金的通知</t>
  </si>
  <si>
    <t>九财乡振指4</t>
  </si>
  <si>
    <t>关于下达2024年市级第二批财政衔接推进乡村振兴补助资金的通知</t>
  </si>
  <si>
    <t>九财乡振指【2023】16</t>
  </si>
  <si>
    <t>关于提前下达2024年中央农村综合改革转移支付预算的通知</t>
  </si>
  <si>
    <t>预算股</t>
  </si>
  <si>
    <t>赣财预指26</t>
  </si>
  <si>
    <t>关于下达2024年成品油税费改革转移支付预算的通知</t>
  </si>
  <si>
    <t>综合股</t>
  </si>
  <si>
    <t>九财资指【2023】5</t>
  </si>
  <si>
    <t>关于提前下达2024年国有企业退休人员社会化管理补助资金的通知</t>
  </si>
  <si>
    <t>3.26庐财资指【2024】1号拨9.884万元5.16庐山市人社局拨付2.076万</t>
  </si>
  <si>
    <t>九财资指【2022】4</t>
  </si>
  <si>
    <t>关于提前下达2023年国有企业退休人员社会化管理补助资金的通知</t>
  </si>
  <si>
    <t>7.24庐财资指【2023】1号核销11.31万</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</si>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</sst>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宋体"/>
      <charset val="134"/>
      <scheme val="minor"/>
    </font>
    <font>
      <b/>
      <sz val="11"/>
      <color theme="1"/>
      <name val="Tahoma"/>
      <charset val="134"/>
    </font>
    <font>
      <sz val="10"/>
      <color rgb="FFFF0000"/>
      <name val="宋体"/>
      <charset val="134"/>
      <scheme val="minor"/>
    </font>
    <font>
      <sz val="20"/>
      <color theme="1"/>
      <name val="宋体"/>
      <charset val="134"/>
      <scheme val="minor"/>
    </font>
    <font>
      <sz val="12"/>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41">
    <xf numFmtId="0" fontId="0" fillId="0" borderId="0" xfId="0">
      <alignment vertical="center"/>
    </xf>
    <xf numFmtId="0" fontId="0" fillId="0" borderId="0" xfId="0" applyFill="1" applyAlignment="1">
      <alignment vertical="center"/>
    </xf>
    <xf numFmtId="0" fontId="1" fillId="0" borderId="0" xfId="0" applyFont="1" applyFill="1" applyAlignment="1" applyProtection="1">
      <alignment horizontal="center" vertical="center"/>
      <protection locked="0"/>
    </xf>
    <xf numFmtId="0" fontId="1" fillId="0"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3" fillId="0" borderId="0" xfId="0" applyFont="1" applyFill="1" applyAlignment="1" applyProtection="1">
      <alignment horizontal="center" vertical="center"/>
      <protection locked="0"/>
    </xf>
    <xf numFmtId="0" fontId="4" fillId="0" borderId="0" xfId="0" applyFont="1" applyFill="1" applyAlignment="1">
      <alignment horizontal="center" vertical="center"/>
    </xf>
    <xf numFmtId="0" fontId="0" fillId="0" borderId="1" xfId="0" applyFill="1" applyBorder="1" applyAlignment="1">
      <alignment horizontal="center" vertical="center"/>
    </xf>
    <xf numFmtId="0" fontId="1" fillId="0" borderId="2" xfId="0"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5" fillId="0" borderId="0" xfId="0" applyFont="1" applyFill="1" applyAlignment="1">
      <alignment horizontal="right" vertical="center"/>
    </xf>
    <xf numFmtId="0" fontId="0" fillId="0" borderId="5" xfId="0" applyFill="1" applyBorder="1" applyAlignment="1">
      <alignmen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Border="1">
      <alignment vertical="center"/>
    </xf>
    <xf numFmtId="0" fontId="1" fillId="0" borderId="0"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0" fontId="2" fillId="0" borderId="0"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93"/>
  <sheetViews>
    <sheetView tabSelected="1" topLeftCell="A84" workbookViewId="0">
      <selection activeCell="I92" sqref="I4:I92"/>
    </sheetView>
  </sheetViews>
  <sheetFormatPr defaultColWidth="9" defaultRowHeight="13.5"/>
  <cols>
    <col min="2" max="2" width="18.375" customWidth="1"/>
    <col min="3" max="3" width="40.375" customWidth="1"/>
    <col min="4" max="4" width="18.5" hidden="1" customWidth="1"/>
    <col min="5" max="5" width="9.25" hidden="1" customWidth="1"/>
    <col min="6" max="6" width="9" hidden="1" customWidth="1"/>
    <col min="7" max="8" width="10.375"/>
    <col min="9" max="9" width="9.375"/>
    <col min="10" max="10" width="32.5" customWidth="1"/>
    <col min="11" max="14" width="9" hidden="1" customWidth="1"/>
  </cols>
  <sheetData>
    <row r="1" s="1" customFormat="1" ht="25.5" spans="1:10">
      <c r="A1" s="8" t="s">
        <v>0</v>
      </c>
      <c r="B1" s="8"/>
      <c r="C1" s="8"/>
      <c r="D1" s="8"/>
      <c r="E1" s="8"/>
      <c r="F1" s="8"/>
      <c r="G1" s="8"/>
      <c r="H1" s="8"/>
      <c r="I1" s="8"/>
      <c r="J1" s="8"/>
    </row>
    <row r="2" s="1" customFormat="1" ht="14.25" spans="10:10">
      <c r="J2" s="24" t="s">
        <v>1</v>
      </c>
    </row>
    <row r="3" s="1" customFormat="1" spans="1:14">
      <c r="A3" s="9" t="s">
        <v>2</v>
      </c>
      <c r="B3" s="9" t="s">
        <v>3</v>
      </c>
      <c r="C3" s="9" t="s">
        <v>4</v>
      </c>
      <c r="D3" s="9"/>
      <c r="E3" s="9"/>
      <c r="F3" s="9"/>
      <c r="G3" s="9" t="s">
        <v>5</v>
      </c>
      <c r="H3" s="9" t="s">
        <v>6</v>
      </c>
      <c r="I3" s="9" t="s">
        <v>7</v>
      </c>
      <c r="J3" s="9" t="s">
        <v>8</v>
      </c>
      <c r="K3" s="1"/>
      <c r="L3" s="1"/>
      <c r="M3" s="1"/>
      <c r="N3" s="25"/>
    </row>
    <row r="4" s="2" customFormat="1" ht="35.1" customHeight="1" spans="1:14">
      <c r="A4" s="10" t="s">
        <v>9</v>
      </c>
      <c r="B4" s="11" t="s">
        <v>10</v>
      </c>
      <c r="C4" s="11" t="s">
        <v>11</v>
      </c>
      <c r="D4" s="12">
        <v>169700</v>
      </c>
      <c r="E4" s="12">
        <v>138800</v>
      </c>
      <c r="F4" s="12"/>
      <c r="G4" s="13">
        <f t="shared" ref="G4:G14" si="0">SUM(D4:F4)</f>
        <v>308500</v>
      </c>
      <c r="H4" s="13">
        <v>308500</v>
      </c>
      <c r="I4" s="13">
        <f t="shared" ref="I4:I14" si="1">G4-H4</f>
        <v>0</v>
      </c>
      <c r="J4" s="11" t="s">
        <v>12</v>
      </c>
      <c r="K4" s="13"/>
      <c r="L4" s="12"/>
      <c r="M4" s="12"/>
      <c r="N4" s="12"/>
    </row>
    <row r="5" s="2" customFormat="1" ht="33.95" customHeight="1" spans="1:14">
      <c r="A5" s="14"/>
      <c r="B5" s="11" t="s">
        <v>13</v>
      </c>
      <c r="C5" s="11" t="s">
        <v>14</v>
      </c>
      <c r="D5" s="12"/>
      <c r="E5" s="12">
        <v>100000</v>
      </c>
      <c r="F5" s="12"/>
      <c r="G5" s="13">
        <f t="shared" si="0"/>
        <v>100000</v>
      </c>
      <c r="H5" s="13">
        <v>0</v>
      </c>
      <c r="I5" s="13">
        <f t="shared" si="1"/>
        <v>100000</v>
      </c>
      <c r="J5" s="11"/>
      <c r="K5" s="13"/>
      <c r="L5" s="12"/>
      <c r="M5" s="12"/>
      <c r="N5" s="12"/>
    </row>
    <row r="6" s="2" customFormat="1" ht="33.95" customHeight="1" spans="1:14">
      <c r="A6" s="14"/>
      <c r="B6" s="11" t="s">
        <v>15</v>
      </c>
      <c r="C6" s="11" t="s">
        <v>16</v>
      </c>
      <c r="D6" s="12"/>
      <c r="E6" s="12"/>
      <c r="F6" s="12">
        <v>70400</v>
      </c>
      <c r="G6" s="13">
        <f t="shared" si="0"/>
        <v>70400</v>
      </c>
      <c r="H6" s="12">
        <v>70400</v>
      </c>
      <c r="I6" s="13">
        <f t="shared" si="1"/>
        <v>0</v>
      </c>
      <c r="J6" s="11" t="s">
        <v>17</v>
      </c>
      <c r="K6" s="13"/>
      <c r="L6" s="12"/>
      <c r="M6" s="12"/>
      <c r="N6" s="12"/>
    </row>
    <row r="7" s="2" customFormat="1" ht="33.95" customHeight="1" spans="1:14">
      <c r="A7" s="14"/>
      <c r="B7" s="11" t="s">
        <v>18</v>
      </c>
      <c r="C7" s="11" t="s">
        <v>19</v>
      </c>
      <c r="D7" s="12"/>
      <c r="E7" s="12">
        <v>150000</v>
      </c>
      <c r="F7" s="12"/>
      <c r="G7" s="13">
        <f t="shared" si="0"/>
        <v>150000</v>
      </c>
      <c r="H7" s="12">
        <v>150000</v>
      </c>
      <c r="I7" s="13">
        <f t="shared" si="1"/>
        <v>0</v>
      </c>
      <c r="J7" s="11" t="s">
        <v>20</v>
      </c>
      <c r="K7" s="13"/>
      <c r="L7" s="12"/>
      <c r="M7" s="12"/>
      <c r="N7" s="12"/>
    </row>
    <row r="8" s="2" customFormat="1" ht="33.95" customHeight="1" spans="1:14">
      <c r="A8" s="14"/>
      <c r="B8" s="11" t="s">
        <v>21</v>
      </c>
      <c r="C8" s="11" t="s">
        <v>22</v>
      </c>
      <c r="D8" s="12"/>
      <c r="E8" s="12"/>
      <c r="F8" s="12">
        <v>55700</v>
      </c>
      <c r="G8" s="13">
        <f t="shared" si="0"/>
        <v>55700</v>
      </c>
      <c r="H8" s="13">
        <v>55700</v>
      </c>
      <c r="I8" s="13">
        <f t="shared" si="1"/>
        <v>0</v>
      </c>
      <c r="J8" s="11" t="s">
        <v>23</v>
      </c>
      <c r="K8" s="13"/>
      <c r="L8" s="12"/>
      <c r="M8" s="12"/>
      <c r="N8" s="12"/>
    </row>
    <row r="9" s="2" customFormat="1" ht="33.95" customHeight="1" spans="1:14">
      <c r="A9" s="14"/>
      <c r="B9" s="11" t="s">
        <v>24</v>
      </c>
      <c r="C9" s="11" t="s">
        <v>25</v>
      </c>
      <c r="D9" s="12"/>
      <c r="E9" s="12"/>
      <c r="F9" s="12">
        <v>18000</v>
      </c>
      <c r="G9" s="13">
        <f t="shared" si="0"/>
        <v>18000</v>
      </c>
      <c r="H9" s="13">
        <v>18000</v>
      </c>
      <c r="I9" s="13">
        <f t="shared" si="1"/>
        <v>0</v>
      </c>
      <c r="J9" s="11" t="s">
        <v>26</v>
      </c>
      <c r="K9" s="13"/>
      <c r="L9" s="12"/>
      <c r="M9" s="12"/>
      <c r="N9" s="12"/>
    </row>
    <row r="10" s="2" customFormat="1" ht="33.95" customHeight="1" spans="1:14">
      <c r="A10" s="14"/>
      <c r="B10" s="11" t="s">
        <v>27</v>
      </c>
      <c r="C10" s="11" t="s">
        <v>28</v>
      </c>
      <c r="D10" s="12"/>
      <c r="E10" s="12"/>
      <c r="F10" s="12">
        <v>1490000</v>
      </c>
      <c r="G10" s="13">
        <f t="shared" si="0"/>
        <v>1490000</v>
      </c>
      <c r="H10" s="13">
        <v>1290000</v>
      </c>
      <c r="I10" s="13">
        <f t="shared" si="1"/>
        <v>200000</v>
      </c>
      <c r="J10" s="11" t="s">
        <v>29</v>
      </c>
      <c r="K10" s="13"/>
      <c r="L10" s="12"/>
      <c r="M10" s="12"/>
      <c r="N10" s="12"/>
    </row>
    <row r="11" s="2" customFormat="1" ht="33.95" customHeight="1" spans="1:14">
      <c r="A11" s="14"/>
      <c r="B11" s="11" t="s">
        <v>30</v>
      </c>
      <c r="C11" s="11" t="s">
        <v>31</v>
      </c>
      <c r="D11" s="12"/>
      <c r="E11" s="12"/>
      <c r="F11" s="12">
        <v>100000</v>
      </c>
      <c r="G11" s="13">
        <f t="shared" si="0"/>
        <v>100000</v>
      </c>
      <c r="H11" s="13">
        <v>0</v>
      </c>
      <c r="I11" s="13">
        <f t="shared" si="1"/>
        <v>100000</v>
      </c>
      <c r="J11" s="11"/>
      <c r="K11" s="13"/>
      <c r="L11" s="12"/>
      <c r="M11" s="12"/>
      <c r="N11" s="12"/>
    </row>
    <row r="12" s="2" customFormat="1" ht="33.95" customHeight="1" spans="1:14">
      <c r="A12" s="14"/>
      <c r="B12" s="11" t="s">
        <v>32</v>
      </c>
      <c r="C12" s="11" t="s">
        <v>33</v>
      </c>
      <c r="D12" s="12"/>
      <c r="E12" s="12">
        <v>190000</v>
      </c>
      <c r="F12" s="12"/>
      <c r="G12" s="13">
        <f t="shared" si="0"/>
        <v>190000</v>
      </c>
      <c r="H12" s="13">
        <v>190000</v>
      </c>
      <c r="I12" s="13">
        <f t="shared" si="1"/>
        <v>0</v>
      </c>
      <c r="J12" s="11" t="s">
        <v>34</v>
      </c>
      <c r="K12" s="13"/>
      <c r="L12" s="12"/>
      <c r="M12" s="12"/>
      <c r="N12" s="12"/>
    </row>
    <row r="13" s="2" customFormat="1" ht="33.95" customHeight="1" spans="1:14">
      <c r="A13" s="14"/>
      <c r="B13" s="11" t="s">
        <v>35</v>
      </c>
      <c r="C13" s="11" t="s">
        <v>36</v>
      </c>
      <c r="D13" s="12"/>
      <c r="E13" s="12"/>
      <c r="F13" s="12">
        <v>10000</v>
      </c>
      <c r="G13" s="13">
        <f t="shared" si="0"/>
        <v>10000</v>
      </c>
      <c r="H13" s="13">
        <v>10000</v>
      </c>
      <c r="I13" s="13">
        <f t="shared" si="1"/>
        <v>0</v>
      </c>
      <c r="J13" s="11" t="s">
        <v>37</v>
      </c>
      <c r="K13" s="13"/>
      <c r="L13" s="12"/>
      <c r="M13" s="12"/>
      <c r="N13" s="12"/>
    </row>
    <row r="14" s="2" customFormat="1" ht="33.95" customHeight="1" spans="1:14">
      <c r="A14" s="14"/>
      <c r="B14" s="11" t="s">
        <v>38</v>
      </c>
      <c r="C14" s="11" t="s">
        <v>39</v>
      </c>
      <c r="D14" s="12"/>
      <c r="E14" s="12"/>
      <c r="F14" s="12">
        <v>10000</v>
      </c>
      <c r="G14" s="11">
        <f t="shared" si="0"/>
        <v>10000</v>
      </c>
      <c r="H14" s="11">
        <v>10000</v>
      </c>
      <c r="I14" s="11">
        <f t="shared" si="1"/>
        <v>0</v>
      </c>
      <c r="J14" s="11" t="s">
        <v>40</v>
      </c>
      <c r="K14" s="13"/>
      <c r="L14" s="12"/>
      <c r="M14" s="12"/>
      <c r="N14" s="12"/>
    </row>
    <row r="15" s="2" customFormat="1" ht="33.95" customHeight="1" spans="1:14">
      <c r="A15" s="14"/>
      <c r="B15" s="11" t="s">
        <v>41</v>
      </c>
      <c r="C15" s="11" t="s">
        <v>42</v>
      </c>
      <c r="D15" s="12"/>
      <c r="E15" s="12"/>
      <c r="F15" s="12">
        <v>100000</v>
      </c>
      <c r="G15" s="13">
        <f t="shared" ref="G15:G19" si="2">SUM(D15:F15)</f>
        <v>100000</v>
      </c>
      <c r="H15" s="12">
        <v>100000</v>
      </c>
      <c r="I15" s="13">
        <f t="shared" ref="I15:I19" si="3">G15-H15</f>
        <v>0</v>
      </c>
      <c r="J15" s="11" t="s">
        <v>43</v>
      </c>
      <c r="K15" s="13"/>
      <c r="L15" s="12"/>
      <c r="M15" s="12"/>
      <c r="N15" s="12"/>
    </row>
    <row r="16" s="2" customFormat="1" ht="64" customHeight="1" spans="1:14">
      <c r="A16" s="14"/>
      <c r="B16" s="11" t="s">
        <v>44</v>
      </c>
      <c r="C16" s="11" t="s">
        <v>45</v>
      </c>
      <c r="D16" s="12">
        <v>5414300</v>
      </c>
      <c r="E16" s="12">
        <v>3162420</v>
      </c>
      <c r="F16" s="12"/>
      <c r="G16" s="13">
        <f t="shared" si="2"/>
        <v>8576720</v>
      </c>
      <c r="H16" s="13">
        <f>990000+2077700+470000+4415100</f>
        <v>7952800</v>
      </c>
      <c r="I16" s="13">
        <f t="shared" si="3"/>
        <v>623920</v>
      </c>
      <c r="J16" s="11" t="s">
        <v>46</v>
      </c>
      <c r="K16" s="13" t="s">
        <v>47</v>
      </c>
      <c r="L16" s="12"/>
      <c r="M16" s="12"/>
      <c r="N16" s="12"/>
    </row>
    <row r="17" s="2" customFormat="1" ht="33.95" customHeight="1" spans="1:14">
      <c r="A17" s="14"/>
      <c r="B17" s="13" t="s">
        <v>48</v>
      </c>
      <c r="C17" s="13" t="s">
        <v>49</v>
      </c>
      <c r="D17" s="15"/>
      <c r="E17" s="15">
        <v>200000</v>
      </c>
      <c r="F17" s="15"/>
      <c r="G17" s="13">
        <f t="shared" si="2"/>
        <v>200000</v>
      </c>
      <c r="H17" s="13">
        <v>200000</v>
      </c>
      <c r="I17" s="13">
        <f t="shared" si="3"/>
        <v>0</v>
      </c>
      <c r="J17" s="13" t="s">
        <v>50</v>
      </c>
      <c r="K17" s="13"/>
      <c r="L17" s="15"/>
      <c r="M17" s="15"/>
      <c r="N17" s="15"/>
    </row>
    <row r="18" s="2" customFormat="1" ht="33.95" customHeight="1" spans="1:14">
      <c r="A18" s="14"/>
      <c r="B18" s="11" t="s">
        <v>51</v>
      </c>
      <c r="C18" s="11" t="s">
        <v>52</v>
      </c>
      <c r="D18" s="12"/>
      <c r="E18" s="12"/>
      <c r="F18" s="12">
        <v>250000</v>
      </c>
      <c r="G18" s="13">
        <f t="shared" si="2"/>
        <v>250000</v>
      </c>
      <c r="H18" s="13">
        <v>0</v>
      </c>
      <c r="I18" s="13">
        <f t="shared" si="3"/>
        <v>250000</v>
      </c>
      <c r="J18" s="11"/>
      <c r="K18" s="13"/>
      <c r="L18" s="12"/>
      <c r="M18" s="12"/>
      <c r="N18" s="12"/>
    </row>
    <row r="19" s="2" customFormat="1" ht="33.95" customHeight="1" spans="1:14">
      <c r="A19" s="16"/>
      <c r="B19" s="11" t="s">
        <v>53</v>
      </c>
      <c r="C19" s="11" t="s">
        <v>54</v>
      </c>
      <c r="D19" s="12"/>
      <c r="E19" s="12"/>
      <c r="F19" s="12">
        <v>1700000</v>
      </c>
      <c r="G19" s="11">
        <f t="shared" si="2"/>
        <v>1700000</v>
      </c>
      <c r="H19" s="11">
        <v>0</v>
      </c>
      <c r="I19" s="11">
        <f t="shared" si="3"/>
        <v>1700000</v>
      </c>
      <c r="J19" s="11"/>
      <c r="K19" s="13"/>
      <c r="L19" s="12"/>
      <c r="M19" s="12"/>
      <c r="N19" s="12"/>
    </row>
    <row r="20" s="3" customFormat="1" ht="35.1" customHeight="1" spans="1:14">
      <c r="A20" s="17" t="s">
        <v>55</v>
      </c>
      <c r="B20" s="18" t="s">
        <v>56</v>
      </c>
      <c r="C20" s="13" t="s">
        <v>57</v>
      </c>
      <c r="D20" s="13"/>
      <c r="E20" s="13">
        <v>4520300</v>
      </c>
      <c r="F20" s="13"/>
      <c r="G20" s="13">
        <f>SUM(D20:F20)</f>
        <v>4520300</v>
      </c>
      <c r="H20" s="13">
        <f>1888000</f>
        <v>1888000</v>
      </c>
      <c r="I20" s="13">
        <f>G20-H20</f>
        <v>2632300</v>
      </c>
      <c r="J20" s="11" t="s">
        <v>58</v>
      </c>
      <c r="K20" s="13"/>
      <c r="L20" s="11"/>
      <c r="M20" s="11"/>
      <c r="N20" s="11"/>
    </row>
    <row r="21" s="2" customFormat="1" ht="33.95" customHeight="1" spans="1:14">
      <c r="A21" s="19"/>
      <c r="B21" s="11" t="s">
        <v>59</v>
      </c>
      <c r="C21" s="11" t="s">
        <v>60</v>
      </c>
      <c r="D21" s="12"/>
      <c r="E21" s="12">
        <v>1469800</v>
      </c>
      <c r="F21" s="12"/>
      <c r="G21" s="13">
        <f>SUM(D21:F21)</f>
        <v>1469800</v>
      </c>
      <c r="H21" s="13">
        <v>0</v>
      </c>
      <c r="I21" s="13">
        <f>G21-H21</f>
        <v>1469800</v>
      </c>
      <c r="J21" s="11"/>
      <c r="K21" s="13"/>
      <c r="L21" s="12"/>
      <c r="M21" s="12"/>
      <c r="N21" s="12"/>
    </row>
    <row r="22" s="2" customFormat="1" ht="33.95" customHeight="1" spans="1:14">
      <c r="A22" s="19"/>
      <c r="B22" s="11" t="s">
        <v>61</v>
      </c>
      <c r="C22" s="11" t="s">
        <v>62</v>
      </c>
      <c r="D22" s="12"/>
      <c r="E22" s="12"/>
      <c r="F22" s="12">
        <v>10000</v>
      </c>
      <c r="G22" s="13">
        <f t="shared" ref="G22:G37" si="4">SUM(D22:F22)</f>
        <v>10000</v>
      </c>
      <c r="H22" s="13">
        <v>10000</v>
      </c>
      <c r="I22" s="13">
        <f t="shared" ref="I22:I37" si="5">G22-H22</f>
        <v>0</v>
      </c>
      <c r="J22" s="11" t="s">
        <v>63</v>
      </c>
      <c r="K22" s="13"/>
      <c r="L22" s="12"/>
      <c r="M22" s="12"/>
      <c r="N22" s="12"/>
    </row>
    <row r="23" s="2" customFormat="1" ht="33.95" customHeight="1" spans="1:14">
      <c r="A23" s="19"/>
      <c r="B23" s="11" t="s">
        <v>64</v>
      </c>
      <c r="C23" s="11" t="s">
        <v>65</v>
      </c>
      <c r="D23" s="12"/>
      <c r="E23" s="12">
        <v>100000</v>
      </c>
      <c r="F23" s="12"/>
      <c r="G23" s="13">
        <f t="shared" si="4"/>
        <v>100000</v>
      </c>
      <c r="H23" s="13">
        <v>100000</v>
      </c>
      <c r="I23" s="13">
        <f t="shared" si="5"/>
        <v>0</v>
      </c>
      <c r="J23" s="11" t="s">
        <v>66</v>
      </c>
      <c r="K23" s="13"/>
      <c r="L23" s="12"/>
      <c r="M23" s="12"/>
      <c r="N23" s="12"/>
    </row>
    <row r="24" s="2" customFormat="1" ht="33.95" customHeight="1" spans="1:14">
      <c r="A24" s="19"/>
      <c r="B24" s="11" t="s">
        <v>67</v>
      </c>
      <c r="C24" s="11" t="s">
        <v>68</v>
      </c>
      <c r="D24" s="12">
        <v>378000</v>
      </c>
      <c r="E24" s="12">
        <v>70000</v>
      </c>
      <c r="F24" s="12">
        <v>210000</v>
      </c>
      <c r="G24" s="13">
        <f t="shared" si="4"/>
        <v>658000</v>
      </c>
      <c r="H24" s="13">
        <f>48000+120000+20000+140000</f>
        <v>328000</v>
      </c>
      <c r="I24" s="13">
        <f t="shared" si="5"/>
        <v>330000</v>
      </c>
      <c r="J24" s="11" t="s">
        <v>69</v>
      </c>
      <c r="K24" s="13"/>
      <c r="L24" s="12"/>
      <c r="M24" s="12"/>
      <c r="N24" s="12"/>
    </row>
    <row r="25" s="2" customFormat="1" ht="33.95" customHeight="1" spans="1:14">
      <c r="A25" s="19"/>
      <c r="B25" s="11" t="s">
        <v>67</v>
      </c>
      <c r="C25" s="11" t="s">
        <v>68</v>
      </c>
      <c r="D25" s="12">
        <v>594000</v>
      </c>
      <c r="E25" s="12">
        <v>110000</v>
      </c>
      <c r="F25" s="12">
        <v>330000</v>
      </c>
      <c r="G25" s="13">
        <f t="shared" si="4"/>
        <v>1034000</v>
      </c>
      <c r="H25" s="13">
        <v>704000</v>
      </c>
      <c r="I25" s="13">
        <f t="shared" si="5"/>
        <v>330000</v>
      </c>
      <c r="J25" s="11" t="s">
        <v>70</v>
      </c>
      <c r="K25" s="13"/>
      <c r="L25" s="12"/>
      <c r="M25" s="12"/>
      <c r="N25" s="12"/>
    </row>
    <row r="26" s="2" customFormat="1" ht="33.95" customHeight="1" spans="1:14">
      <c r="A26" s="19"/>
      <c r="B26" s="11" t="s">
        <v>71</v>
      </c>
      <c r="C26" s="11" t="s">
        <v>72</v>
      </c>
      <c r="D26" s="12"/>
      <c r="E26" s="12">
        <v>785000</v>
      </c>
      <c r="F26" s="12"/>
      <c r="G26" s="13">
        <f t="shared" si="4"/>
        <v>785000</v>
      </c>
      <c r="H26" s="13">
        <v>600000</v>
      </c>
      <c r="I26" s="13">
        <f t="shared" si="5"/>
        <v>185000</v>
      </c>
      <c r="J26" s="11" t="s">
        <v>73</v>
      </c>
      <c r="K26" s="13"/>
      <c r="L26" s="12"/>
      <c r="M26" s="12"/>
      <c r="N26" s="12"/>
    </row>
    <row r="27" s="2" customFormat="1" ht="33.95" customHeight="1" spans="1:14">
      <c r="A27" s="19"/>
      <c r="B27" s="11" t="s">
        <v>74</v>
      </c>
      <c r="C27" s="11" t="s">
        <v>75</v>
      </c>
      <c r="D27" s="12"/>
      <c r="E27" s="12"/>
      <c r="F27" s="12">
        <v>581800</v>
      </c>
      <c r="G27" s="13">
        <f t="shared" si="4"/>
        <v>581800</v>
      </c>
      <c r="H27" s="13">
        <v>0</v>
      </c>
      <c r="I27" s="13">
        <f t="shared" si="5"/>
        <v>581800</v>
      </c>
      <c r="J27" s="11"/>
      <c r="K27" s="13"/>
      <c r="L27" s="12"/>
      <c r="M27" s="12"/>
      <c r="N27" s="12"/>
    </row>
    <row r="28" s="2" customFormat="1" ht="33.95" customHeight="1" spans="1:14">
      <c r="A28" s="19"/>
      <c r="B28" s="11" t="s">
        <v>76</v>
      </c>
      <c r="C28" s="11" t="s">
        <v>77</v>
      </c>
      <c r="D28" s="12"/>
      <c r="E28" s="12"/>
      <c r="F28" s="12">
        <v>20000</v>
      </c>
      <c r="G28" s="13">
        <f t="shared" si="4"/>
        <v>20000</v>
      </c>
      <c r="H28" s="13">
        <v>20000</v>
      </c>
      <c r="I28" s="13">
        <f t="shared" si="5"/>
        <v>0</v>
      </c>
      <c r="J28" s="11" t="s">
        <v>78</v>
      </c>
      <c r="K28" s="13"/>
      <c r="L28" s="12"/>
      <c r="M28" s="12"/>
      <c r="N28" s="12"/>
    </row>
    <row r="29" s="2" customFormat="1" ht="33.95" customHeight="1" spans="1:14">
      <c r="A29" s="19"/>
      <c r="B29" s="11" t="s">
        <v>79</v>
      </c>
      <c r="C29" s="11" t="s">
        <v>80</v>
      </c>
      <c r="D29" s="12"/>
      <c r="E29" s="12"/>
      <c r="F29" s="12">
        <v>32000</v>
      </c>
      <c r="G29" s="13">
        <f t="shared" si="4"/>
        <v>32000</v>
      </c>
      <c r="H29" s="13">
        <v>32000</v>
      </c>
      <c r="I29" s="13">
        <f t="shared" si="5"/>
        <v>0</v>
      </c>
      <c r="J29" s="11" t="s">
        <v>81</v>
      </c>
      <c r="K29" s="13"/>
      <c r="L29" s="12"/>
      <c r="M29" s="12"/>
      <c r="N29" s="12"/>
    </row>
    <row r="30" s="2" customFormat="1" ht="33.95" customHeight="1" spans="1:14">
      <c r="A30" s="19"/>
      <c r="B30" s="11" t="s">
        <v>82</v>
      </c>
      <c r="C30" s="11" t="s">
        <v>83</v>
      </c>
      <c r="D30" s="12"/>
      <c r="E30" s="12">
        <v>50000</v>
      </c>
      <c r="F30" s="12"/>
      <c r="G30" s="13">
        <f t="shared" si="4"/>
        <v>50000</v>
      </c>
      <c r="H30" s="13">
        <v>50000</v>
      </c>
      <c r="I30" s="13">
        <f t="shared" si="5"/>
        <v>0</v>
      </c>
      <c r="J30" s="11" t="s">
        <v>84</v>
      </c>
      <c r="K30" s="13"/>
      <c r="L30" s="12"/>
      <c r="M30" s="12"/>
      <c r="N30" s="12"/>
    </row>
    <row r="31" s="2" customFormat="1" ht="33.95" customHeight="1" spans="1:14">
      <c r="A31" s="19"/>
      <c r="B31" s="11" t="s">
        <v>85</v>
      </c>
      <c r="C31" s="11" t="s">
        <v>86</v>
      </c>
      <c r="D31" s="12"/>
      <c r="E31" s="12"/>
      <c r="F31" s="12">
        <v>36000</v>
      </c>
      <c r="G31" s="13">
        <f t="shared" si="4"/>
        <v>36000</v>
      </c>
      <c r="H31" s="13">
        <v>0</v>
      </c>
      <c r="I31" s="13">
        <f t="shared" si="5"/>
        <v>36000</v>
      </c>
      <c r="J31" s="11"/>
      <c r="K31" s="13"/>
      <c r="L31" s="12"/>
      <c r="M31" s="12"/>
      <c r="N31" s="12"/>
    </row>
    <row r="32" s="2" customFormat="1" ht="33.95" customHeight="1" spans="1:14">
      <c r="A32" s="19"/>
      <c r="B32" s="11" t="s">
        <v>87</v>
      </c>
      <c r="C32" s="11" t="s">
        <v>88</v>
      </c>
      <c r="D32" s="12">
        <v>42000</v>
      </c>
      <c r="E32" s="12"/>
      <c r="F32" s="12"/>
      <c r="G32" s="13">
        <f t="shared" si="4"/>
        <v>42000</v>
      </c>
      <c r="H32" s="13">
        <v>0</v>
      </c>
      <c r="I32" s="13">
        <f t="shared" si="5"/>
        <v>42000</v>
      </c>
      <c r="J32" s="11"/>
      <c r="K32" s="13"/>
      <c r="L32" s="12"/>
      <c r="M32" s="12"/>
      <c r="N32" s="12"/>
    </row>
    <row r="33" s="2" customFormat="1" ht="33.95" customHeight="1" spans="1:14">
      <c r="A33" s="19"/>
      <c r="B33" s="11" t="s">
        <v>87</v>
      </c>
      <c r="C33" s="11" t="s">
        <v>88</v>
      </c>
      <c r="D33" s="12">
        <v>66000</v>
      </c>
      <c r="E33" s="12"/>
      <c r="F33" s="12"/>
      <c r="G33" s="13">
        <f t="shared" si="4"/>
        <v>66000</v>
      </c>
      <c r="H33" s="13">
        <v>0</v>
      </c>
      <c r="I33" s="13">
        <f t="shared" si="5"/>
        <v>66000</v>
      </c>
      <c r="J33" s="11"/>
      <c r="K33" s="13"/>
      <c r="L33" s="12"/>
      <c r="M33" s="12"/>
      <c r="N33" s="12"/>
    </row>
    <row r="34" s="2" customFormat="1" ht="33.95" customHeight="1" spans="1:14">
      <c r="A34" s="19"/>
      <c r="B34" s="11" t="s">
        <v>89</v>
      </c>
      <c r="C34" s="11" t="s">
        <v>90</v>
      </c>
      <c r="D34" s="12"/>
      <c r="E34" s="12"/>
      <c r="F34" s="12">
        <f>2160000+7040000+240000+2120000+800000+820000+900000</f>
        <v>14080000</v>
      </c>
      <c r="G34" s="13">
        <f t="shared" si="4"/>
        <v>14080000</v>
      </c>
      <c r="H34" s="13">
        <f>900000+7040000+2160000</f>
        <v>10100000</v>
      </c>
      <c r="I34" s="13">
        <f t="shared" si="5"/>
        <v>3980000</v>
      </c>
      <c r="J34" s="11" t="s">
        <v>91</v>
      </c>
      <c r="K34" s="13"/>
      <c r="L34" s="12"/>
      <c r="M34" s="12"/>
      <c r="N34" s="12"/>
    </row>
    <row r="35" s="2" customFormat="1" ht="33.95" customHeight="1" spans="1:14">
      <c r="A35" s="19"/>
      <c r="B35" s="11" t="s">
        <v>92</v>
      </c>
      <c r="C35" s="11" t="s">
        <v>93</v>
      </c>
      <c r="D35" s="12">
        <f>1235000+4950000+360000</f>
        <v>6545000</v>
      </c>
      <c r="E35" s="12">
        <f>100000+350000+180000+180000</f>
        <v>810000</v>
      </c>
      <c r="F35" s="12"/>
      <c r="G35" s="13">
        <f t="shared" si="4"/>
        <v>7355000</v>
      </c>
      <c r="H35" s="13">
        <f>1235000+4950000+100000+180000+180000+350000+360000</f>
        <v>7355000</v>
      </c>
      <c r="I35" s="13">
        <f t="shared" si="5"/>
        <v>0</v>
      </c>
      <c r="J35" s="11" t="s">
        <v>94</v>
      </c>
      <c r="K35" s="13"/>
      <c r="L35" s="12"/>
      <c r="M35" s="12"/>
      <c r="N35" s="12"/>
    </row>
    <row r="36" s="2" customFormat="1" ht="33.95" customHeight="1" spans="1:14">
      <c r="A36" s="19"/>
      <c r="B36" s="11" t="s">
        <v>95</v>
      </c>
      <c r="C36" s="11" t="s">
        <v>96</v>
      </c>
      <c r="D36" s="12"/>
      <c r="E36" s="12"/>
      <c r="F36" s="12">
        <v>136300</v>
      </c>
      <c r="G36" s="13">
        <f t="shared" si="4"/>
        <v>136300</v>
      </c>
      <c r="H36" s="13">
        <v>0</v>
      </c>
      <c r="I36" s="13">
        <f t="shared" si="5"/>
        <v>136300</v>
      </c>
      <c r="J36" s="11"/>
      <c r="K36" s="13"/>
      <c r="L36" s="12"/>
      <c r="M36" s="12"/>
      <c r="N36" s="12"/>
    </row>
    <row r="37" s="2" customFormat="1" ht="33.95" customHeight="1" spans="1:14">
      <c r="A37" s="20"/>
      <c r="B37" s="11" t="s">
        <v>97</v>
      </c>
      <c r="C37" s="11" t="s">
        <v>98</v>
      </c>
      <c r="D37" s="12">
        <v>1782000</v>
      </c>
      <c r="E37" s="12">
        <v>242000</v>
      </c>
      <c r="F37" s="12">
        <v>500000</v>
      </c>
      <c r="G37" s="13">
        <f t="shared" si="4"/>
        <v>2524000</v>
      </c>
      <c r="H37" s="13">
        <v>0</v>
      </c>
      <c r="I37" s="13">
        <f t="shared" si="5"/>
        <v>2524000</v>
      </c>
      <c r="J37" s="11"/>
      <c r="K37" s="13"/>
      <c r="L37" s="12"/>
      <c r="M37" s="12"/>
      <c r="N37" s="12"/>
    </row>
    <row r="38" s="2" customFormat="1" ht="35.1" customHeight="1" spans="1:14">
      <c r="A38" s="10" t="s">
        <v>99</v>
      </c>
      <c r="B38" s="11" t="s">
        <v>100</v>
      </c>
      <c r="C38" s="11" t="s">
        <v>101</v>
      </c>
      <c r="D38" s="12"/>
      <c r="E38" s="12"/>
      <c r="F38" s="12">
        <v>39690</v>
      </c>
      <c r="G38" s="13">
        <f t="shared" ref="G38:G44" si="6">SUM(D38:F38)</f>
        <v>39690</v>
      </c>
      <c r="H38" s="12">
        <v>39690</v>
      </c>
      <c r="I38" s="13">
        <f t="shared" ref="I38:I44" si="7">G38-H38</f>
        <v>0</v>
      </c>
      <c r="J38" s="11" t="s">
        <v>102</v>
      </c>
      <c r="K38" s="13"/>
      <c r="L38" s="12"/>
      <c r="M38" s="12"/>
      <c r="N38" s="12"/>
    </row>
    <row r="39" s="2" customFormat="1" ht="35.1" customHeight="1" spans="1:14">
      <c r="A39" s="14"/>
      <c r="B39" s="11" t="s">
        <v>103</v>
      </c>
      <c r="C39" s="11" t="s">
        <v>104</v>
      </c>
      <c r="D39" s="12"/>
      <c r="E39" s="12">
        <v>300000</v>
      </c>
      <c r="F39" s="12"/>
      <c r="G39" s="13">
        <f t="shared" si="6"/>
        <v>300000</v>
      </c>
      <c r="H39" s="12">
        <v>300000</v>
      </c>
      <c r="I39" s="13">
        <f t="shared" si="7"/>
        <v>0</v>
      </c>
      <c r="J39" s="11" t="s">
        <v>105</v>
      </c>
      <c r="K39" s="13"/>
      <c r="L39" s="12"/>
      <c r="M39" s="12"/>
      <c r="N39" s="12"/>
    </row>
    <row r="40" s="2" customFormat="1" ht="35.1" customHeight="1" spans="1:14">
      <c r="A40" s="14"/>
      <c r="B40" s="11" t="s">
        <v>106</v>
      </c>
      <c r="C40" s="11" t="s">
        <v>107</v>
      </c>
      <c r="D40" s="12">
        <v>4470000</v>
      </c>
      <c r="G40" s="13">
        <f>SUM(D40:D40)</f>
        <v>4470000</v>
      </c>
      <c r="H40" s="12">
        <v>4470000</v>
      </c>
      <c r="I40" s="13">
        <f t="shared" si="7"/>
        <v>0</v>
      </c>
      <c r="J40" s="11" t="s">
        <v>108</v>
      </c>
      <c r="K40" s="13"/>
      <c r="L40" s="12"/>
      <c r="M40" s="12"/>
      <c r="N40" s="12"/>
    </row>
    <row r="41" s="2" customFormat="1" ht="35.1" customHeight="1" spans="1:14">
      <c r="A41" s="14"/>
      <c r="B41" s="11" t="s">
        <v>109</v>
      </c>
      <c r="C41" s="11" t="s">
        <v>110</v>
      </c>
      <c r="D41" s="12"/>
      <c r="E41" s="12">
        <v>10777700</v>
      </c>
      <c r="F41" s="12"/>
      <c r="G41" s="13">
        <f t="shared" si="6"/>
        <v>10777700</v>
      </c>
      <c r="H41" s="13">
        <v>10777700</v>
      </c>
      <c r="I41" s="13">
        <f t="shared" si="7"/>
        <v>0</v>
      </c>
      <c r="J41" s="11" t="s">
        <v>111</v>
      </c>
      <c r="K41" s="13"/>
      <c r="L41" s="12"/>
      <c r="M41" s="12"/>
      <c r="N41" s="12"/>
    </row>
    <row r="42" s="2" customFormat="1" ht="35.1" customHeight="1" spans="1:14">
      <c r="A42" s="14"/>
      <c r="B42" s="11" t="s">
        <v>112</v>
      </c>
      <c r="C42" s="11" t="s">
        <v>113</v>
      </c>
      <c r="D42" s="12"/>
      <c r="E42" s="12"/>
      <c r="F42" s="12">
        <v>1000000</v>
      </c>
      <c r="G42" s="13">
        <f t="shared" si="6"/>
        <v>1000000</v>
      </c>
      <c r="H42" s="13">
        <v>1000000</v>
      </c>
      <c r="I42" s="13">
        <f t="shared" si="7"/>
        <v>0</v>
      </c>
      <c r="J42" s="11" t="s">
        <v>114</v>
      </c>
      <c r="K42" s="13"/>
      <c r="L42" s="12"/>
      <c r="M42" s="12"/>
      <c r="N42" s="12"/>
    </row>
    <row r="43" s="4" customFormat="1" ht="35.1" customHeight="1" spans="1:14">
      <c r="A43" s="14"/>
      <c r="B43" s="21" t="s">
        <v>115</v>
      </c>
      <c r="C43" s="21" t="s">
        <v>116</v>
      </c>
      <c r="D43" s="22">
        <v>440000</v>
      </c>
      <c r="E43" s="22">
        <v>70000</v>
      </c>
      <c r="F43" s="22"/>
      <c r="G43" s="23">
        <f t="shared" si="6"/>
        <v>510000</v>
      </c>
      <c r="H43" s="23">
        <v>510000</v>
      </c>
      <c r="I43" s="23">
        <f t="shared" si="7"/>
        <v>0</v>
      </c>
      <c r="J43" s="22" t="s">
        <v>117</v>
      </c>
      <c r="K43" s="23"/>
      <c r="L43" s="22"/>
      <c r="M43" s="22">
        <v>8.5</v>
      </c>
      <c r="N43" s="22"/>
    </row>
    <row r="44" s="2" customFormat="1" ht="33.95" customHeight="1" spans="1:14">
      <c r="A44" s="14"/>
      <c r="B44" s="11" t="s">
        <v>118</v>
      </c>
      <c r="C44" s="11" t="s">
        <v>119</v>
      </c>
      <c r="D44" s="12"/>
      <c r="E44" s="12"/>
      <c r="F44" s="12">
        <v>34910600</v>
      </c>
      <c r="G44" s="11">
        <f t="shared" si="6"/>
        <v>34910600</v>
      </c>
      <c r="H44" s="11">
        <v>34910600</v>
      </c>
      <c r="I44" s="11">
        <f t="shared" si="7"/>
        <v>0</v>
      </c>
      <c r="J44" s="11"/>
      <c r="K44" s="13"/>
      <c r="L44" s="12"/>
      <c r="M44" s="12"/>
      <c r="N44" s="12"/>
    </row>
    <row r="45" s="2" customFormat="1" ht="33.95" customHeight="1" spans="1:14">
      <c r="A45" s="14"/>
      <c r="B45" s="11" t="s">
        <v>120</v>
      </c>
      <c r="C45" s="11" t="s">
        <v>121</v>
      </c>
      <c r="D45" s="12"/>
      <c r="E45" s="12"/>
      <c r="F45" s="12">
        <v>-1339530</v>
      </c>
      <c r="G45" s="13">
        <f t="shared" ref="G45:G52" si="8">SUM(D45:F45)</f>
        <v>-1339530</v>
      </c>
      <c r="H45" s="13">
        <v>0</v>
      </c>
      <c r="I45" s="13">
        <f t="shared" ref="I45:I52" si="9">G45-H45</f>
        <v>-1339530</v>
      </c>
      <c r="J45" s="11"/>
      <c r="K45" s="13"/>
      <c r="L45" s="12"/>
      <c r="M45" s="12"/>
      <c r="N45" s="12"/>
    </row>
    <row r="46" s="2" customFormat="1" ht="33.95" customHeight="1" spans="1:14">
      <c r="A46" s="14"/>
      <c r="B46" s="11" t="s">
        <v>122</v>
      </c>
      <c r="C46" s="11" t="s">
        <v>123</v>
      </c>
      <c r="D46" s="12"/>
      <c r="E46" s="12"/>
      <c r="F46" s="12">
        <v>780000</v>
      </c>
      <c r="G46" s="13">
        <f t="shared" si="8"/>
        <v>780000</v>
      </c>
      <c r="H46" s="13">
        <v>780000</v>
      </c>
      <c r="I46" s="13">
        <f t="shared" si="9"/>
        <v>0</v>
      </c>
      <c r="J46" s="11" t="s">
        <v>124</v>
      </c>
      <c r="K46" s="13"/>
      <c r="L46" s="12"/>
      <c r="M46" s="12"/>
      <c r="N46" s="12"/>
    </row>
    <row r="47" s="2" customFormat="1" ht="33.95" customHeight="1" spans="1:14">
      <c r="A47" s="14"/>
      <c r="B47" s="11" t="s">
        <v>125</v>
      </c>
      <c r="C47" s="11" t="s">
        <v>126</v>
      </c>
      <c r="D47" s="12"/>
      <c r="E47" s="12"/>
      <c r="F47" s="12">
        <v>195300</v>
      </c>
      <c r="G47" s="13">
        <f t="shared" si="8"/>
        <v>195300</v>
      </c>
      <c r="H47" s="13">
        <v>195300</v>
      </c>
      <c r="I47" s="13">
        <f t="shared" si="9"/>
        <v>0</v>
      </c>
      <c r="J47" s="11" t="s">
        <v>127</v>
      </c>
      <c r="K47" s="13"/>
      <c r="L47" s="12"/>
      <c r="M47" s="12"/>
      <c r="N47" s="12"/>
    </row>
    <row r="48" s="2" customFormat="1" ht="33.95" customHeight="1" spans="1:14">
      <c r="A48" s="14"/>
      <c r="B48" s="11" t="s">
        <v>128</v>
      </c>
      <c r="C48" s="11" t="s">
        <v>129</v>
      </c>
      <c r="D48" s="12"/>
      <c r="E48" s="12">
        <v>50000</v>
      </c>
      <c r="F48" s="12"/>
      <c r="G48" s="13">
        <f t="shared" si="8"/>
        <v>50000</v>
      </c>
      <c r="H48" s="13">
        <v>50000</v>
      </c>
      <c r="I48" s="13">
        <f t="shared" si="9"/>
        <v>0</v>
      </c>
      <c r="J48" s="11" t="s">
        <v>130</v>
      </c>
      <c r="K48" s="13"/>
      <c r="L48" s="12"/>
      <c r="M48" s="12"/>
      <c r="N48" s="12"/>
    </row>
    <row r="49" s="2" customFormat="1" ht="33.95" customHeight="1" spans="1:14">
      <c r="A49" s="14"/>
      <c r="B49" s="11" t="s">
        <v>131</v>
      </c>
      <c r="C49" s="11" t="s">
        <v>132</v>
      </c>
      <c r="D49" s="12"/>
      <c r="E49" s="12"/>
      <c r="F49" s="12">
        <v>31800</v>
      </c>
      <c r="G49" s="13">
        <f t="shared" si="8"/>
        <v>31800</v>
      </c>
      <c r="H49" s="13">
        <v>31800</v>
      </c>
      <c r="I49" s="13">
        <f t="shared" si="9"/>
        <v>0</v>
      </c>
      <c r="J49" s="11" t="s">
        <v>133</v>
      </c>
      <c r="K49" s="13"/>
      <c r="L49" s="12"/>
      <c r="M49" s="12"/>
      <c r="N49" s="12"/>
    </row>
    <row r="50" s="2" customFormat="1" ht="33.95" customHeight="1" spans="1:14">
      <c r="A50" s="14"/>
      <c r="B50" s="11" t="s">
        <v>134</v>
      </c>
      <c r="C50" s="11" t="s">
        <v>135</v>
      </c>
      <c r="D50" s="12"/>
      <c r="E50" s="12">
        <v>160000</v>
      </c>
      <c r="F50" s="12"/>
      <c r="G50" s="13">
        <f t="shared" si="8"/>
        <v>160000</v>
      </c>
      <c r="H50" s="13">
        <v>160000</v>
      </c>
      <c r="I50" s="13">
        <f t="shared" si="9"/>
        <v>0</v>
      </c>
      <c r="J50" s="11" t="s">
        <v>136</v>
      </c>
      <c r="K50" s="13"/>
      <c r="L50" s="12"/>
      <c r="M50" s="12"/>
      <c r="N50" s="12"/>
    </row>
    <row r="51" s="2" customFormat="1" ht="33.95" customHeight="1" spans="1:14">
      <c r="A51" s="14"/>
      <c r="B51" s="11" t="s">
        <v>137</v>
      </c>
      <c r="C51" s="11" t="s">
        <v>138</v>
      </c>
      <c r="D51" s="12"/>
      <c r="E51" s="12"/>
      <c r="F51" s="12">
        <v>-11800</v>
      </c>
      <c r="G51" s="13">
        <f t="shared" si="8"/>
        <v>-11800</v>
      </c>
      <c r="H51" s="13">
        <v>0</v>
      </c>
      <c r="I51" s="13">
        <f t="shared" si="9"/>
        <v>-11800</v>
      </c>
      <c r="J51" s="11"/>
      <c r="K51" s="13"/>
      <c r="L51" s="12"/>
      <c r="M51" s="12"/>
      <c r="N51" s="12"/>
    </row>
    <row r="52" s="2" customFormat="1" ht="33.95" customHeight="1" spans="1:14">
      <c r="A52" s="14"/>
      <c r="B52" s="11" t="s">
        <v>139</v>
      </c>
      <c r="C52" s="11" t="s">
        <v>140</v>
      </c>
      <c r="D52" s="12"/>
      <c r="E52" s="12">
        <v>643730</v>
      </c>
      <c r="F52" s="12"/>
      <c r="G52" s="13">
        <f t="shared" si="8"/>
        <v>643730</v>
      </c>
      <c r="H52" s="12">
        <v>643730</v>
      </c>
      <c r="I52" s="13">
        <f t="shared" si="9"/>
        <v>0</v>
      </c>
      <c r="J52" s="11" t="s">
        <v>141</v>
      </c>
      <c r="K52" s="13"/>
      <c r="L52" s="12"/>
      <c r="M52" s="12"/>
      <c r="N52" s="12"/>
    </row>
    <row r="53" s="2" customFormat="1" ht="33.95" customHeight="1" spans="1:14">
      <c r="A53" s="14"/>
      <c r="B53" s="11" t="s">
        <v>142</v>
      </c>
      <c r="C53" s="11" t="s">
        <v>143</v>
      </c>
      <c r="D53" s="12"/>
      <c r="E53" s="12">
        <v>680000</v>
      </c>
      <c r="F53" s="12"/>
      <c r="G53" s="13">
        <f>SUM(D53:F53)</f>
        <v>680000</v>
      </c>
      <c r="H53" s="13">
        <v>0</v>
      </c>
      <c r="I53" s="13">
        <f>G53-H53</f>
        <v>680000</v>
      </c>
      <c r="J53" s="11"/>
      <c r="K53" s="13"/>
      <c r="L53" s="12"/>
      <c r="M53" s="12"/>
      <c r="N53" s="12"/>
    </row>
    <row r="54" s="2" customFormat="1" ht="33.95" customHeight="1" spans="1:14">
      <c r="A54" s="14"/>
      <c r="B54" s="11" t="s">
        <v>144</v>
      </c>
      <c r="C54" s="11" t="s">
        <v>145</v>
      </c>
      <c r="D54" s="12"/>
      <c r="E54" s="12">
        <v>400000</v>
      </c>
      <c r="F54" s="12"/>
      <c r="G54" s="13">
        <f>SUM(D54:F54)</f>
        <v>400000</v>
      </c>
      <c r="H54" s="13">
        <v>400000</v>
      </c>
      <c r="I54" s="13">
        <f>G54-H54</f>
        <v>0</v>
      </c>
      <c r="J54" s="11" t="s">
        <v>146</v>
      </c>
      <c r="K54" s="13"/>
      <c r="L54" s="12"/>
      <c r="M54" s="12"/>
      <c r="N54" s="12"/>
    </row>
    <row r="55" s="2" customFormat="1" ht="33.95" customHeight="1" spans="1:14">
      <c r="A55" s="14"/>
      <c r="B55" s="11" t="s">
        <v>147</v>
      </c>
      <c r="C55" s="11" t="s">
        <v>148</v>
      </c>
      <c r="D55" s="12">
        <v>4880000</v>
      </c>
      <c r="E55" s="12"/>
      <c r="F55" s="12"/>
      <c r="G55" s="13">
        <f>SUM(D55:F55)</f>
        <v>4880000</v>
      </c>
      <c r="H55" s="13">
        <v>0</v>
      </c>
      <c r="I55" s="13">
        <f>G55-H55</f>
        <v>4880000</v>
      </c>
      <c r="J55" s="11"/>
      <c r="K55" s="13"/>
      <c r="L55" s="12"/>
      <c r="M55" s="12"/>
      <c r="N55" s="12"/>
    </row>
    <row r="56" s="2" customFormat="1" ht="33.95" customHeight="1" spans="1:14">
      <c r="A56" s="14"/>
      <c r="B56" s="11" t="s">
        <v>149</v>
      </c>
      <c r="C56" s="11" t="s">
        <v>150</v>
      </c>
      <c r="D56" s="12"/>
      <c r="E56" s="12"/>
      <c r="F56" s="12">
        <v>447900</v>
      </c>
      <c r="G56" s="13">
        <f>SUM(D56:F56)</f>
        <v>447900</v>
      </c>
      <c r="H56" s="13">
        <f>220000</f>
        <v>220000</v>
      </c>
      <c r="I56" s="13">
        <f>G56-H56</f>
        <v>227900</v>
      </c>
      <c r="J56" s="11" t="s">
        <v>151</v>
      </c>
      <c r="K56" s="13"/>
      <c r="L56" s="12"/>
      <c r="M56" s="12"/>
      <c r="N56" s="12"/>
    </row>
    <row r="57" s="2" customFormat="1" ht="33.95" customHeight="1" spans="1:14">
      <c r="A57" s="14"/>
      <c r="B57" s="11" t="s">
        <v>152</v>
      </c>
      <c r="C57" s="11" t="s">
        <v>153</v>
      </c>
      <c r="D57" s="12">
        <v>656600</v>
      </c>
      <c r="E57" s="12">
        <f>895700+164500</f>
        <v>1060200</v>
      </c>
      <c r="F57" s="12"/>
      <c r="G57" s="13">
        <f>SUM(D57:F57)</f>
        <v>1716800</v>
      </c>
      <c r="H57" s="13">
        <f>210000+127380</f>
        <v>337380</v>
      </c>
      <c r="I57" s="13">
        <f>G57-H57</f>
        <v>1379420</v>
      </c>
      <c r="J57" s="11" t="s">
        <v>154</v>
      </c>
      <c r="K57" s="13"/>
      <c r="L57" s="12"/>
      <c r="M57" s="12"/>
      <c r="N57" s="12"/>
    </row>
    <row r="58" s="2" customFormat="1" ht="33.95" customHeight="1" spans="1:14">
      <c r="A58" s="14"/>
      <c r="B58" s="11" t="s">
        <v>155</v>
      </c>
      <c r="C58" s="11" t="s">
        <v>156</v>
      </c>
      <c r="D58" s="12"/>
      <c r="E58" s="12">
        <v>2000000</v>
      </c>
      <c r="F58" s="12"/>
      <c r="G58" s="13">
        <f>SUM(D58:F58)</f>
        <v>2000000</v>
      </c>
      <c r="H58" s="13">
        <v>0</v>
      </c>
      <c r="I58" s="13">
        <f>G58-H58</f>
        <v>2000000</v>
      </c>
      <c r="J58" s="11"/>
      <c r="K58" s="13"/>
      <c r="L58" s="12"/>
      <c r="M58" s="12"/>
      <c r="N58" s="12"/>
    </row>
    <row r="59" s="2" customFormat="1" ht="33.95" customHeight="1" spans="1:14">
      <c r="A59" s="14"/>
      <c r="B59" s="11" t="s">
        <v>157</v>
      </c>
      <c r="C59" s="11" t="s">
        <v>158</v>
      </c>
      <c r="D59" s="12"/>
      <c r="E59" s="12">
        <v>112000000</v>
      </c>
      <c r="F59" s="12"/>
      <c r="G59" s="13">
        <f>SUM(D59:F59)</f>
        <v>112000000</v>
      </c>
      <c r="H59" s="12">
        <v>112000000</v>
      </c>
      <c r="I59" s="13">
        <f>G59-H59</f>
        <v>0</v>
      </c>
      <c r="J59" s="11" t="s">
        <v>159</v>
      </c>
      <c r="K59" s="13"/>
      <c r="L59" s="12"/>
      <c r="M59" s="12"/>
      <c r="N59" s="12"/>
    </row>
    <row r="60" s="2" customFormat="1" ht="33.95" customHeight="1" spans="1:14">
      <c r="A60" s="14"/>
      <c r="B60" s="11" t="s">
        <v>160</v>
      </c>
      <c r="C60" s="11" t="s">
        <v>161</v>
      </c>
      <c r="D60" s="12"/>
      <c r="E60" s="12"/>
      <c r="F60" s="12">
        <v>300000</v>
      </c>
      <c r="G60" s="13">
        <f>SUM(D60:F60)</f>
        <v>300000</v>
      </c>
      <c r="H60" s="13">
        <v>0</v>
      </c>
      <c r="I60" s="13">
        <f>G60-H60</f>
        <v>300000</v>
      </c>
      <c r="J60" s="11"/>
      <c r="K60" s="13"/>
      <c r="L60" s="12"/>
      <c r="M60" s="12"/>
      <c r="N60" s="12"/>
    </row>
    <row r="61" s="2" customFormat="1" ht="33.95" customHeight="1" spans="1:14">
      <c r="A61" s="14"/>
      <c r="B61" s="11" t="s">
        <v>162</v>
      </c>
      <c r="C61" s="11" t="s">
        <v>163</v>
      </c>
      <c r="D61" s="12"/>
      <c r="E61" s="12"/>
      <c r="F61" s="12">
        <v>200000</v>
      </c>
      <c r="G61" s="13">
        <f>SUM(D61:F61)</f>
        <v>200000</v>
      </c>
      <c r="H61" s="13">
        <v>200000</v>
      </c>
      <c r="I61" s="13">
        <f>G61-H61</f>
        <v>0</v>
      </c>
      <c r="J61" s="11" t="s">
        <v>164</v>
      </c>
      <c r="K61" s="13"/>
      <c r="L61" s="12"/>
      <c r="M61" s="12"/>
      <c r="N61" s="12"/>
    </row>
    <row r="62" s="2" customFormat="1" ht="33.95" customHeight="1" spans="1:14">
      <c r="A62" s="14"/>
      <c r="B62" s="11" t="s">
        <v>165</v>
      </c>
      <c r="C62" s="11" t="s">
        <v>166</v>
      </c>
      <c r="D62" s="12"/>
      <c r="E62" s="12"/>
      <c r="F62" s="12">
        <v>50000</v>
      </c>
      <c r="G62" s="13">
        <f t="shared" ref="G62:G66" si="10">SUM(D62:F62)</f>
        <v>50000</v>
      </c>
      <c r="H62" s="12">
        <v>50000</v>
      </c>
      <c r="I62" s="13">
        <f t="shared" ref="I62:I64" si="11">G62-H62</f>
        <v>0</v>
      </c>
      <c r="J62" s="11" t="s">
        <v>167</v>
      </c>
      <c r="K62" s="13"/>
      <c r="L62" s="12"/>
      <c r="M62" s="12"/>
      <c r="N62" s="12"/>
    </row>
    <row r="63" s="2" customFormat="1" ht="33.95" customHeight="1" spans="1:14">
      <c r="A63" s="14"/>
      <c r="B63" s="11" t="s">
        <v>168</v>
      </c>
      <c r="C63" s="11" t="s">
        <v>169</v>
      </c>
      <c r="D63" s="12">
        <v>9000000</v>
      </c>
      <c r="E63" s="12"/>
      <c r="F63" s="12"/>
      <c r="G63" s="13">
        <f t="shared" si="10"/>
        <v>9000000</v>
      </c>
      <c r="H63" s="13">
        <v>0</v>
      </c>
      <c r="I63" s="13">
        <f t="shared" si="11"/>
        <v>9000000</v>
      </c>
      <c r="J63" s="11"/>
      <c r="K63" s="13"/>
      <c r="L63" s="12"/>
      <c r="M63" s="12"/>
      <c r="N63" s="12"/>
    </row>
    <row r="64" s="2" customFormat="1" ht="33.95" customHeight="1" spans="1:14">
      <c r="A64" s="14"/>
      <c r="B64" s="11" t="s">
        <v>170</v>
      </c>
      <c r="C64" s="11" t="s">
        <v>171</v>
      </c>
      <c r="D64" s="12"/>
      <c r="E64" s="12"/>
      <c r="F64" s="12">
        <v>490000</v>
      </c>
      <c r="G64" s="13">
        <f t="shared" si="10"/>
        <v>490000</v>
      </c>
      <c r="H64" s="13">
        <v>0</v>
      </c>
      <c r="I64" s="13">
        <f t="shared" si="11"/>
        <v>490000</v>
      </c>
      <c r="J64" s="11"/>
      <c r="K64" s="13"/>
      <c r="L64" s="12"/>
      <c r="M64" s="12"/>
      <c r="N64" s="12"/>
    </row>
    <row r="65" s="2" customFormat="1" ht="33.95" customHeight="1" spans="1:14">
      <c r="A65" s="14"/>
      <c r="B65" s="11" t="s">
        <v>172</v>
      </c>
      <c r="C65" s="11" t="s">
        <v>173</v>
      </c>
      <c r="D65" s="12"/>
      <c r="E65" s="12"/>
      <c r="F65" s="12">
        <v>890000</v>
      </c>
      <c r="G65" s="11">
        <f t="shared" si="10"/>
        <v>890000</v>
      </c>
      <c r="H65" s="11">
        <v>0</v>
      </c>
      <c r="I65" s="11">
        <f>G65-H65</f>
        <v>890000</v>
      </c>
      <c r="J65" s="11"/>
      <c r="K65" s="13"/>
      <c r="L65" s="12"/>
      <c r="M65" s="12"/>
      <c r="N65" s="12"/>
    </row>
    <row r="66" s="2" customFormat="1" ht="33.95" customHeight="1" spans="1:14">
      <c r="A66" s="16"/>
      <c r="B66" s="11" t="s">
        <v>174</v>
      </c>
      <c r="C66" s="11" t="s">
        <v>175</v>
      </c>
      <c r="D66" s="12"/>
      <c r="E66" s="12">
        <v>1020000</v>
      </c>
      <c r="F66" s="12"/>
      <c r="G66" s="13">
        <f t="shared" si="10"/>
        <v>1020000</v>
      </c>
      <c r="H66" s="13">
        <v>0</v>
      </c>
      <c r="I66" s="13">
        <f>G66-H66</f>
        <v>1020000</v>
      </c>
      <c r="J66" s="11"/>
      <c r="K66" s="13"/>
      <c r="L66" s="12"/>
      <c r="M66" s="12"/>
      <c r="N66" s="12"/>
    </row>
    <row r="67" s="5" customFormat="1" ht="33.95" customHeight="1" spans="1:27">
      <c r="A67" s="26" t="s">
        <v>176</v>
      </c>
      <c r="B67" s="11" t="s">
        <v>177</v>
      </c>
      <c r="C67" s="11" t="s">
        <v>178</v>
      </c>
      <c r="D67" s="12"/>
      <c r="E67" s="12">
        <v>37800</v>
      </c>
      <c r="F67" s="12"/>
      <c r="G67" s="11">
        <f t="shared" ref="G67:G69" si="12">SUM(D67:F67)</f>
        <v>37800</v>
      </c>
      <c r="H67" s="11">
        <v>37800</v>
      </c>
      <c r="I67" s="11">
        <f t="shared" ref="I67:I69" si="13">G67-H67</f>
        <v>0</v>
      </c>
      <c r="J67" s="12" t="s">
        <v>179</v>
      </c>
      <c r="K67" s="36"/>
      <c r="L67" s="37"/>
      <c r="M67" s="37"/>
      <c r="N67" s="37"/>
      <c r="O67" s="37"/>
      <c r="P67" s="37"/>
      <c r="Q67" s="37"/>
      <c r="R67" s="37"/>
      <c r="S67" s="37"/>
      <c r="T67" s="37"/>
      <c r="U67" s="37"/>
      <c r="V67" s="37"/>
      <c r="W67" s="37"/>
      <c r="X67" s="37"/>
      <c r="Y67" s="37"/>
      <c r="Z67" s="37">
        <f>SUM(N67:Y67)</f>
        <v>0</v>
      </c>
      <c r="AA67" s="37">
        <f>G67-Z67</f>
        <v>37800</v>
      </c>
    </row>
    <row r="68" s="2" customFormat="1" ht="33.95" customHeight="1" spans="1:14">
      <c r="A68" s="27"/>
      <c r="B68" s="28" t="s">
        <v>180</v>
      </c>
      <c r="C68" s="28" t="s">
        <v>181</v>
      </c>
      <c r="D68" s="29">
        <v>4635000</v>
      </c>
      <c r="E68" s="29"/>
      <c r="F68" s="29"/>
      <c r="G68" s="30">
        <f t="shared" si="12"/>
        <v>4635000</v>
      </c>
      <c r="H68" s="29">
        <v>4635000</v>
      </c>
      <c r="I68" s="30">
        <f t="shared" si="13"/>
        <v>0</v>
      </c>
      <c r="J68" s="28" t="s">
        <v>182</v>
      </c>
      <c r="K68" s="30"/>
      <c r="L68" s="29"/>
      <c r="M68" s="29"/>
      <c r="N68" s="29"/>
    </row>
    <row r="69" s="2" customFormat="1" ht="33.95" customHeight="1" spans="1:14">
      <c r="A69" s="31"/>
      <c r="B69" s="11" t="s">
        <v>183</v>
      </c>
      <c r="C69" s="11" t="s">
        <v>184</v>
      </c>
      <c r="D69" s="12"/>
      <c r="E69" s="12"/>
      <c r="F69" s="12">
        <v>237900</v>
      </c>
      <c r="G69" s="13">
        <f t="shared" si="12"/>
        <v>237900</v>
      </c>
      <c r="H69" s="13">
        <v>237900</v>
      </c>
      <c r="I69" s="13">
        <f t="shared" si="13"/>
        <v>0</v>
      </c>
      <c r="J69" s="11" t="s">
        <v>185</v>
      </c>
      <c r="K69" s="13"/>
      <c r="L69" s="12"/>
      <c r="M69" s="12"/>
      <c r="N69" s="12"/>
    </row>
    <row r="70" s="2" customFormat="1" ht="33.95" customHeight="1" spans="1:14">
      <c r="A70" s="10" t="s">
        <v>186</v>
      </c>
      <c r="B70" s="11" t="s">
        <v>187</v>
      </c>
      <c r="C70" s="11" t="s">
        <v>188</v>
      </c>
      <c r="D70" s="12"/>
      <c r="E70" s="12">
        <v>16390000</v>
      </c>
      <c r="F70" s="12"/>
      <c r="G70" s="13">
        <f>SUM(D70:F70)</f>
        <v>16390000</v>
      </c>
      <c r="H70" s="13">
        <v>0</v>
      </c>
      <c r="I70" s="13">
        <f>G70-H70</f>
        <v>16390000</v>
      </c>
      <c r="J70" s="11"/>
      <c r="K70" s="13"/>
      <c r="L70" s="12"/>
      <c r="M70" s="12"/>
      <c r="N70" s="12"/>
    </row>
    <row r="71" s="2" customFormat="1" ht="33.95" customHeight="1" spans="1:14">
      <c r="A71" s="14"/>
      <c r="B71" s="11" t="s">
        <v>189</v>
      </c>
      <c r="C71" s="11" t="s">
        <v>190</v>
      </c>
      <c r="D71" s="12"/>
      <c r="E71" s="12"/>
      <c r="F71" s="12">
        <v>5274700</v>
      </c>
      <c r="G71" s="13">
        <f>SUM(D71:F71)</f>
        <v>5274700</v>
      </c>
      <c r="H71" s="13">
        <v>151700</v>
      </c>
      <c r="I71" s="13">
        <f>G71-H71</f>
        <v>5123000</v>
      </c>
      <c r="J71" s="11" t="s">
        <v>191</v>
      </c>
      <c r="K71" s="13"/>
      <c r="L71" s="12"/>
      <c r="M71" s="12"/>
      <c r="N71" s="12"/>
    </row>
    <row r="72" s="2" customFormat="1" ht="33.95" customHeight="1" spans="1:14">
      <c r="A72" s="14"/>
      <c r="B72" s="11" t="s">
        <v>192</v>
      </c>
      <c r="C72" s="11" t="s">
        <v>193</v>
      </c>
      <c r="D72" s="12"/>
      <c r="E72" s="12">
        <v>163700</v>
      </c>
      <c r="F72" s="12"/>
      <c r="G72" s="13">
        <f>SUM(D72:F72)</f>
        <v>163700</v>
      </c>
      <c r="H72" s="13">
        <v>163700</v>
      </c>
      <c r="I72" s="13">
        <f>G72-H72</f>
        <v>0</v>
      </c>
      <c r="J72" s="11" t="s">
        <v>194</v>
      </c>
      <c r="K72" s="13"/>
      <c r="L72" s="12"/>
      <c r="M72" s="12"/>
      <c r="N72" s="12"/>
    </row>
    <row r="73" s="2" customFormat="1" ht="33.95" customHeight="1" spans="1:14">
      <c r="A73" s="14"/>
      <c r="B73" s="11" t="s">
        <v>195</v>
      </c>
      <c r="C73" s="11" t="s">
        <v>196</v>
      </c>
      <c r="D73" s="12"/>
      <c r="E73" s="12">
        <v>30000</v>
      </c>
      <c r="F73" s="12"/>
      <c r="G73" s="13">
        <f>SUM(D73:F73)</f>
        <v>30000</v>
      </c>
      <c r="H73" s="13">
        <v>30000</v>
      </c>
      <c r="I73" s="13">
        <f>G73-H73</f>
        <v>0</v>
      </c>
      <c r="J73" s="11" t="s">
        <v>197</v>
      </c>
      <c r="K73" s="13" t="s">
        <v>198</v>
      </c>
      <c r="L73" s="12"/>
      <c r="M73" s="12"/>
      <c r="N73" s="12"/>
    </row>
    <row r="74" s="2" customFormat="1" ht="33.95" customHeight="1" spans="1:14">
      <c r="A74" s="14"/>
      <c r="B74" s="11" t="s">
        <v>199</v>
      </c>
      <c r="C74" s="11" t="s">
        <v>200</v>
      </c>
      <c r="D74" s="12">
        <v>155000</v>
      </c>
      <c r="E74" s="12">
        <v>206000</v>
      </c>
      <c r="F74" s="12"/>
      <c r="G74" s="13">
        <f>SUM(D74:F74)</f>
        <v>361000</v>
      </c>
      <c r="H74" s="13">
        <v>361000</v>
      </c>
      <c r="I74" s="13">
        <f>G74-H74</f>
        <v>0</v>
      </c>
      <c r="J74" s="11" t="s">
        <v>201</v>
      </c>
      <c r="K74" s="13"/>
      <c r="L74" s="12"/>
      <c r="M74" s="12"/>
      <c r="N74" s="12"/>
    </row>
    <row r="75" s="2" customFormat="1" ht="33.95" customHeight="1" spans="1:14">
      <c r="A75" s="14"/>
      <c r="B75" s="11" t="s">
        <v>202</v>
      </c>
      <c r="C75" s="11" t="s">
        <v>203</v>
      </c>
      <c r="D75" s="12">
        <v>800000</v>
      </c>
      <c r="E75" s="12"/>
      <c r="F75" s="12"/>
      <c r="G75" s="13">
        <f>SUM(D75:F75)</f>
        <v>800000</v>
      </c>
      <c r="H75" s="13">
        <v>800000</v>
      </c>
      <c r="I75" s="13">
        <f>G75-H75</f>
        <v>0</v>
      </c>
      <c r="J75" s="11" t="s">
        <v>204</v>
      </c>
      <c r="K75" s="13"/>
      <c r="L75" s="12"/>
      <c r="M75" s="12"/>
      <c r="N75" s="12"/>
    </row>
    <row r="76" s="2" customFormat="1" ht="33.95" customHeight="1" spans="1:14">
      <c r="A76" s="14"/>
      <c r="B76" s="11" t="s">
        <v>205</v>
      </c>
      <c r="C76" s="11" t="s">
        <v>206</v>
      </c>
      <c r="D76" s="12"/>
      <c r="E76" s="12"/>
      <c r="F76" s="12">
        <v>25000</v>
      </c>
      <c r="G76" s="13">
        <f t="shared" ref="G76:G91" si="14">SUM(D76:F76)</f>
        <v>25000</v>
      </c>
      <c r="H76" s="13">
        <v>25000</v>
      </c>
      <c r="I76" s="13">
        <f t="shared" ref="I76:I91" si="15">G76-H76</f>
        <v>0</v>
      </c>
      <c r="J76" s="11" t="s">
        <v>207</v>
      </c>
      <c r="K76" s="13"/>
      <c r="L76" s="12"/>
      <c r="M76" s="12"/>
      <c r="N76" s="12"/>
    </row>
    <row r="77" s="2" customFormat="1" ht="33.95" customHeight="1" spans="1:14">
      <c r="A77" s="14"/>
      <c r="B77" s="11" t="s">
        <v>208</v>
      </c>
      <c r="C77" s="11" t="s">
        <v>209</v>
      </c>
      <c r="D77" s="12"/>
      <c r="E77" s="12"/>
      <c r="F77" s="12">
        <v>3100</v>
      </c>
      <c r="G77" s="13">
        <f t="shared" si="14"/>
        <v>3100</v>
      </c>
      <c r="H77" s="13">
        <v>0</v>
      </c>
      <c r="I77" s="13">
        <f t="shared" si="15"/>
        <v>3100</v>
      </c>
      <c r="J77" s="11"/>
      <c r="K77" s="13"/>
      <c r="L77" s="12"/>
      <c r="M77" s="12"/>
      <c r="N77" s="12"/>
    </row>
    <row r="78" s="2" customFormat="1" ht="33.95" customHeight="1" spans="1:14">
      <c r="A78" s="14"/>
      <c r="B78" s="11" t="s">
        <v>210</v>
      </c>
      <c r="C78" s="11" t="s">
        <v>211</v>
      </c>
      <c r="D78" s="12"/>
      <c r="E78" s="12">
        <v>27800</v>
      </c>
      <c r="F78" s="12"/>
      <c r="G78" s="13">
        <f t="shared" si="14"/>
        <v>27800</v>
      </c>
      <c r="H78" s="13">
        <v>0</v>
      </c>
      <c r="I78" s="13">
        <f t="shared" si="15"/>
        <v>27800</v>
      </c>
      <c r="J78" s="11"/>
      <c r="K78" s="13"/>
      <c r="L78" s="12"/>
      <c r="M78" s="12"/>
      <c r="N78" s="12"/>
    </row>
    <row r="79" s="2" customFormat="1" ht="33.95" customHeight="1" spans="1:14">
      <c r="A79" s="14"/>
      <c r="B79" s="11" t="s">
        <v>212</v>
      </c>
      <c r="C79" s="11" t="s">
        <v>213</v>
      </c>
      <c r="D79" s="12"/>
      <c r="E79" s="12">
        <v>2230000</v>
      </c>
      <c r="F79" s="12"/>
      <c r="G79" s="13">
        <f t="shared" si="14"/>
        <v>2230000</v>
      </c>
      <c r="H79" s="13">
        <v>0</v>
      </c>
      <c r="I79" s="13">
        <f t="shared" si="15"/>
        <v>2230000</v>
      </c>
      <c r="J79" s="11"/>
      <c r="K79" s="13"/>
      <c r="L79" s="12"/>
      <c r="M79" s="12"/>
      <c r="N79" s="12"/>
    </row>
    <row r="80" s="2" customFormat="1" ht="33.95" customHeight="1" spans="1:14">
      <c r="A80" s="14"/>
      <c r="B80" s="13" t="s">
        <v>214</v>
      </c>
      <c r="C80" s="13" t="s">
        <v>215</v>
      </c>
      <c r="D80" s="15"/>
      <c r="E80" s="15"/>
      <c r="F80" s="15">
        <v>250000</v>
      </c>
      <c r="G80" s="13">
        <f t="shared" si="14"/>
        <v>250000</v>
      </c>
      <c r="H80" s="13">
        <v>0</v>
      </c>
      <c r="I80" s="13">
        <f t="shared" si="15"/>
        <v>250000</v>
      </c>
      <c r="J80" s="13"/>
      <c r="K80" s="13"/>
      <c r="L80" s="15"/>
      <c r="M80" s="15"/>
      <c r="N80" s="15"/>
    </row>
    <row r="81" s="6" customFormat="1" ht="35.1" customHeight="1" spans="1:13">
      <c r="A81" s="14"/>
      <c r="B81" s="12" t="s">
        <v>216</v>
      </c>
      <c r="C81" s="32" t="s">
        <v>217</v>
      </c>
      <c r="D81" s="33"/>
      <c r="E81" s="33"/>
      <c r="F81" s="12">
        <v>420000</v>
      </c>
      <c r="G81" s="12">
        <f t="shared" si="14"/>
        <v>420000</v>
      </c>
      <c r="H81" s="13">
        <v>0</v>
      </c>
      <c r="I81" s="12">
        <f t="shared" si="15"/>
        <v>420000</v>
      </c>
      <c r="J81" s="38"/>
      <c r="M81" s="39"/>
    </row>
    <row r="82" s="2" customFormat="1" ht="33.95" customHeight="1" spans="1:14">
      <c r="A82" s="14"/>
      <c r="B82" s="28" t="s">
        <v>218</v>
      </c>
      <c r="C82" s="28" t="s">
        <v>219</v>
      </c>
      <c r="D82" s="29"/>
      <c r="E82" s="29">
        <v>5981700</v>
      </c>
      <c r="F82" s="29"/>
      <c r="G82" s="30">
        <f t="shared" si="14"/>
        <v>5981700</v>
      </c>
      <c r="H82" s="11">
        <f>481700</f>
        <v>481700</v>
      </c>
      <c r="I82" s="30">
        <f t="shared" si="15"/>
        <v>5500000</v>
      </c>
      <c r="J82" s="28" t="s">
        <v>220</v>
      </c>
      <c r="K82" s="30"/>
      <c r="L82" s="29"/>
      <c r="M82" s="29"/>
      <c r="N82" s="29"/>
    </row>
    <row r="83" s="2" customFormat="1" ht="33.95" customHeight="1" spans="1:14">
      <c r="A83" s="14"/>
      <c r="B83" s="11" t="s">
        <v>221</v>
      </c>
      <c r="C83" s="11" t="s">
        <v>222</v>
      </c>
      <c r="D83" s="12"/>
      <c r="E83" s="12"/>
      <c r="F83" s="12">
        <v>162300</v>
      </c>
      <c r="G83" s="13">
        <f t="shared" si="14"/>
        <v>162300</v>
      </c>
      <c r="H83" s="12">
        <v>162300</v>
      </c>
      <c r="I83" s="13">
        <f t="shared" si="15"/>
        <v>0</v>
      </c>
      <c r="J83" s="11" t="s">
        <v>223</v>
      </c>
      <c r="K83" s="13"/>
      <c r="L83" s="12"/>
      <c r="M83" s="12"/>
      <c r="N83" s="12"/>
    </row>
    <row r="84" s="2" customFormat="1" ht="33.95" customHeight="1" spans="1:14">
      <c r="A84" s="14"/>
      <c r="B84" s="11" t="s">
        <v>224</v>
      </c>
      <c r="C84" s="11" t="s">
        <v>225</v>
      </c>
      <c r="D84" s="12"/>
      <c r="E84" s="12">
        <v>1000000</v>
      </c>
      <c r="F84" s="12"/>
      <c r="G84" s="13">
        <f t="shared" si="14"/>
        <v>1000000</v>
      </c>
      <c r="H84" s="13">
        <v>0</v>
      </c>
      <c r="I84" s="13">
        <f t="shared" si="15"/>
        <v>1000000</v>
      </c>
      <c r="J84" s="11"/>
      <c r="K84" s="13"/>
      <c r="L84" s="12"/>
      <c r="M84" s="12"/>
      <c r="N84" s="12"/>
    </row>
    <row r="85" s="2" customFormat="1" ht="33.95" customHeight="1" spans="1:14">
      <c r="A85" s="14"/>
      <c r="B85" s="11" t="s">
        <v>226</v>
      </c>
      <c r="C85" s="11" t="s">
        <v>227</v>
      </c>
      <c r="D85" s="12">
        <v>7685000</v>
      </c>
      <c r="E85" s="12"/>
      <c r="F85" s="12"/>
      <c r="G85" s="13">
        <f t="shared" si="14"/>
        <v>7685000</v>
      </c>
      <c r="H85" s="12">
        <v>7685000</v>
      </c>
      <c r="I85" s="13">
        <f t="shared" si="15"/>
        <v>0</v>
      </c>
      <c r="J85" s="11" t="s">
        <v>228</v>
      </c>
      <c r="K85" s="13" t="s">
        <v>229</v>
      </c>
      <c r="L85" s="12"/>
      <c r="M85" s="12"/>
      <c r="N85" s="12"/>
    </row>
    <row r="86" s="2" customFormat="1" ht="33.95" customHeight="1" spans="1:14">
      <c r="A86" s="14"/>
      <c r="B86" s="34" t="s">
        <v>230</v>
      </c>
      <c r="C86" s="34" t="s">
        <v>231</v>
      </c>
      <c r="D86" s="12">
        <v>310000</v>
      </c>
      <c r="E86" s="12"/>
      <c r="F86" s="12"/>
      <c r="G86" s="13">
        <f t="shared" si="14"/>
        <v>310000</v>
      </c>
      <c r="H86" s="12">
        <v>310000</v>
      </c>
      <c r="I86" s="13">
        <f t="shared" si="15"/>
        <v>0</v>
      </c>
      <c r="J86" s="11" t="s">
        <v>232</v>
      </c>
      <c r="K86" s="13"/>
      <c r="L86" s="12"/>
      <c r="M86" s="12"/>
      <c r="N86" s="12"/>
    </row>
    <row r="87" s="2" customFormat="1" ht="33.95" customHeight="1" spans="1:14">
      <c r="A87" s="14"/>
      <c r="B87" s="11" t="s">
        <v>233</v>
      </c>
      <c r="C87" s="11" t="s">
        <v>234</v>
      </c>
      <c r="D87" s="12"/>
      <c r="E87" s="12"/>
      <c r="F87" s="12">
        <v>3600000</v>
      </c>
      <c r="G87" s="13">
        <f t="shared" si="14"/>
        <v>3600000</v>
      </c>
      <c r="H87" s="13">
        <v>3600000</v>
      </c>
      <c r="I87" s="13">
        <f t="shared" si="15"/>
        <v>0</v>
      </c>
      <c r="J87" s="11"/>
      <c r="K87" s="13"/>
      <c r="L87" s="12"/>
      <c r="M87" s="12"/>
      <c r="N87" s="12"/>
    </row>
    <row r="88" s="2" customFormat="1" ht="33.95" customHeight="1" spans="1:14">
      <c r="A88" s="14"/>
      <c r="B88" s="11" t="s">
        <v>235</v>
      </c>
      <c r="C88" s="11" t="s">
        <v>236</v>
      </c>
      <c r="D88" s="12"/>
      <c r="E88" s="12"/>
      <c r="F88" s="12">
        <v>3825000</v>
      </c>
      <c r="G88" s="13">
        <f t="shared" si="14"/>
        <v>3825000</v>
      </c>
      <c r="H88" s="13">
        <v>0</v>
      </c>
      <c r="I88" s="13">
        <f t="shared" si="15"/>
        <v>3825000</v>
      </c>
      <c r="J88" s="11"/>
      <c r="K88" s="13"/>
      <c r="L88" s="12"/>
      <c r="M88" s="12"/>
      <c r="N88" s="12"/>
    </row>
    <row r="89" s="2" customFormat="1" ht="33.95" customHeight="1" spans="1:14">
      <c r="A89" s="16"/>
      <c r="B89" s="11" t="s">
        <v>237</v>
      </c>
      <c r="C89" s="11" t="s">
        <v>238</v>
      </c>
      <c r="D89" s="12">
        <v>1480000</v>
      </c>
      <c r="E89" s="12"/>
      <c r="F89" s="12"/>
      <c r="G89" s="11">
        <f t="shared" si="14"/>
        <v>1480000</v>
      </c>
      <c r="H89" s="11">
        <v>0</v>
      </c>
      <c r="I89" s="11">
        <f t="shared" si="15"/>
        <v>1480000</v>
      </c>
      <c r="J89" s="11"/>
      <c r="K89" s="13"/>
      <c r="L89" s="12"/>
      <c r="M89" s="12"/>
      <c r="N89" s="12"/>
    </row>
    <row r="90" s="7" customFormat="1" ht="33.95" customHeight="1" spans="1:14">
      <c r="A90" s="12" t="s">
        <v>239</v>
      </c>
      <c r="B90" s="11" t="s">
        <v>240</v>
      </c>
      <c r="C90" s="11" t="s">
        <v>241</v>
      </c>
      <c r="D90" s="12">
        <v>50000</v>
      </c>
      <c r="E90" s="12"/>
      <c r="F90" s="12"/>
      <c r="G90" s="11">
        <f>SUM(D90:F90)</f>
        <v>50000</v>
      </c>
      <c r="H90" s="11">
        <v>0</v>
      </c>
      <c r="I90" s="11">
        <f>G90-H90</f>
        <v>50000</v>
      </c>
      <c r="J90" s="11"/>
      <c r="K90" s="13"/>
      <c r="L90" s="40"/>
      <c r="M90" s="40"/>
      <c r="N90" s="40"/>
    </row>
    <row r="91" s="2" customFormat="1" ht="35.1" customHeight="1" spans="1:14">
      <c r="A91" s="12" t="s">
        <v>242</v>
      </c>
      <c r="B91" s="11" t="s">
        <v>243</v>
      </c>
      <c r="C91" s="11" t="s">
        <v>244</v>
      </c>
      <c r="D91" s="12"/>
      <c r="E91" s="12"/>
      <c r="F91" s="12">
        <v>119600</v>
      </c>
      <c r="G91" s="13">
        <f>SUM(D91:F91)</f>
        <v>119600</v>
      </c>
      <c r="H91" s="13">
        <f>98840+20760</f>
        <v>119600</v>
      </c>
      <c r="I91" s="13">
        <f>G91-H91</f>
        <v>0</v>
      </c>
      <c r="J91" s="11" t="s">
        <v>245</v>
      </c>
      <c r="K91" s="13"/>
      <c r="L91" s="12"/>
      <c r="M91" s="12"/>
      <c r="N91" s="12"/>
    </row>
    <row r="92" s="2" customFormat="1" ht="35.1" customHeight="1" spans="1:14">
      <c r="A92" s="12" t="s">
        <v>242</v>
      </c>
      <c r="B92" s="11" t="s">
        <v>246</v>
      </c>
      <c r="C92" s="11" t="s">
        <v>247</v>
      </c>
      <c r="D92" s="12"/>
      <c r="E92" s="12"/>
      <c r="F92" s="12">
        <v>113100</v>
      </c>
      <c r="G92" s="11">
        <f>SUM(D92:F92)</f>
        <v>113100</v>
      </c>
      <c r="H92" s="11">
        <v>113100</v>
      </c>
      <c r="I92" s="11">
        <f>G92-H92</f>
        <v>0</v>
      </c>
      <c r="J92" s="11" t="s">
        <v>248</v>
      </c>
      <c r="K92" s="13"/>
      <c r="L92" s="12"/>
      <c r="M92" s="12"/>
      <c r="N92" s="12"/>
    </row>
    <row r="93" spans="1:10">
      <c r="A93" s="35"/>
      <c r="B93" s="35"/>
      <c r="C93" s="35" t="s">
        <v>249</v>
      </c>
      <c r="D93" s="35"/>
      <c r="E93" s="35"/>
      <c r="F93" s="35"/>
      <c r="G93" s="35">
        <f>SUM(G4:G92)</f>
        <v>288634410</v>
      </c>
      <c r="H93" s="35">
        <f>SUM(H4:H92)</f>
        <v>217532400</v>
      </c>
      <c r="I93" s="35">
        <f>SUM(I4:I92)</f>
        <v>71102010</v>
      </c>
      <c r="J93" s="35"/>
    </row>
  </sheetData>
  <mergeCells count="6">
    <mergeCell ref="A1:J1"/>
    <mergeCell ref="A4:A19"/>
    <mergeCell ref="A20:A37"/>
    <mergeCell ref="A38:A66"/>
    <mergeCell ref="A67:A69"/>
    <mergeCell ref="A70:A8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2024-09-10T02:51:51Z</dcterms:created>
  <dcterms:modified xsi:type="dcterms:W3CDTF">2024-09-10T03:35:01Z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A342BC7730C94A8AA7609F638EA9761F_11</vt:lpwstr>
  </property>
  <property fmtid="{D5CDD505-2E9C-101B-9397-08002B2CF9AE}" pid="3" name="KSOProductBuildVer">
    <vt:lpwstr>2052-12.1.0.17147</vt:lpwstr>
  </property>
</Properties>
</file>