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7945" windowHeight="1252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30"/>
  <c r="L8"/>
  <c r="H8"/>
  <c r="G8"/>
  <c r="E17" i="19"/>
  <c r="E16"/>
  <c r="E15"/>
  <c r="E14"/>
  <c r="E13"/>
  <c r="E12"/>
  <c r="E11"/>
  <c r="E10"/>
  <c r="E9"/>
  <c r="F8"/>
  <c r="E8"/>
  <c r="F8" i="18"/>
  <c r="E8"/>
  <c r="F8" i="29"/>
  <c r="E8"/>
  <c r="S23" i="3"/>
  <c r="R23"/>
  <c r="Q23"/>
  <c r="L23"/>
  <c r="K23"/>
  <c r="J23"/>
  <c r="E23"/>
  <c r="D23"/>
  <c r="C23"/>
  <c r="R22"/>
  <c r="Q22"/>
  <c r="K22"/>
  <c r="J22"/>
  <c r="D22"/>
  <c r="C22"/>
  <c r="S21"/>
  <c r="R21"/>
  <c r="Q21"/>
  <c r="L21"/>
  <c r="K21"/>
  <c r="J21"/>
  <c r="E21"/>
  <c r="D21"/>
  <c r="C21"/>
  <c r="R20"/>
  <c r="Q20"/>
  <c r="K20"/>
  <c r="J20"/>
  <c r="D20"/>
  <c r="C20"/>
  <c r="S19"/>
  <c r="R19"/>
  <c r="Q19"/>
  <c r="L19"/>
  <c r="K19"/>
  <c r="J19"/>
  <c r="E19"/>
  <c r="D19"/>
  <c r="C19"/>
  <c r="S18"/>
  <c r="R18"/>
  <c r="Q18"/>
  <c r="L18"/>
  <c r="K18"/>
  <c r="J18"/>
  <c r="E18"/>
  <c r="D18"/>
  <c r="C18"/>
  <c r="S17"/>
  <c r="R17"/>
  <c r="Q17"/>
  <c r="L17"/>
  <c r="K17"/>
  <c r="J17"/>
  <c r="E17"/>
  <c r="D17"/>
  <c r="C17"/>
  <c r="V16"/>
  <c r="U16"/>
  <c r="R16"/>
  <c r="Q16"/>
  <c r="O16"/>
  <c r="N16"/>
  <c r="K16"/>
  <c r="J16"/>
  <c r="H16"/>
  <c r="G16"/>
  <c r="D16"/>
  <c r="C16"/>
  <c r="U15"/>
  <c r="R15"/>
  <c r="Q15"/>
  <c r="N15"/>
  <c r="K15"/>
  <c r="J15"/>
  <c r="G15"/>
  <c r="D15"/>
  <c r="C15"/>
  <c r="U14"/>
  <c r="R14"/>
  <c r="Q14"/>
  <c r="N14"/>
  <c r="J14"/>
  <c r="G14"/>
  <c r="C14"/>
  <c r="U13"/>
  <c r="R13"/>
  <c r="Q13"/>
  <c r="N13"/>
  <c r="J13"/>
  <c r="G13"/>
  <c r="C13"/>
  <c r="U12"/>
  <c r="R12"/>
  <c r="Q12"/>
  <c r="N12"/>
  <c r="J12"/>
  <c r="G12"/>
  <c r="C12"/>
  <c r="U11"/>
  <c r="R11"/>
  <c r="Q11"/>
  <c r="N11"/>
  <c r="J11"/>
  <c r="G11"/>
  <c r="C11"/>
  <c r="U10"/>
  <c r="R10"/>
  <c r="Q10"/>
  <c r="N10"/>
  <c r="J10"/>
  <c r="G10"/>
  <c r="C10"/>
  <c r="U9"/>
  <c r="S9"/>
  <c r="R9"/>
  <c r="Q9"/>
  <c r="N9"/>
  <c r="L9"/>
  <c r="K9"/>
  <c r="J9"/>
  <c r="G9"/>
  <c r="E9"/>
  <c r="D9"/>
  <c r="C9"/>
  <c r="V8"/>
  <c r="U8"/>
  <c r="T8"/>
  <c r="S8"/>
  <c r="R8"/>
  <c r="Q8"/>
  <c r="O8"/>
  <c r="N8"/>
  <c r="M8"/>
  <c r="L8"/>
  <c r="K8"/>
  <c r="J8"/>
  <c r="H8"/>
  <c r="G8"/>
  <c r="F8"/>
  <c r="E8"/>
  <c r="D8"/>
  <c r="C8"/>
  <c r="V7"/>
  <c r="U7"/>
  <c r="T7"/>
  <c r="S7"/>
  <c r="R7"/>
  <c r="Q7"/>
  <c r="O7"/>
  <c r="N7"/>
  <c r="M7"/>
  <c r="L7"/>
  <c r="K7"/>
  <c r="J7"/>
  <c r="H7"/>
  <c r="G7"/>
  <c r="F7"/>
  <c r="E7"/>
  <c r="D7"/>
  <c r="C7"/>
</calcChain>
</file>

<file path=xl/sharedStrings.xml><?xml version="1.0" encoding="utf-8"?>
<sst xmlns="http://schemas.openxmlformats.org/spreadsheetml/2006/main" count="361" uniqueCount="166">
  <si>
    <t>附件3</t>
  </si>
  <si>
    <t>庐山市市直部门2024-2026年中期财政规划表</t>
  </si>
  <si>
    <t>部门名称：</t>
  </si>
  <si>
    <t/>
  </si>
  <si>
    <t>庐山市市场监督管理局</t>
  </si>
  <si>
    <t>编制日期：</t>
  </si>
  <si>
    <t>编制单位：</t>
  </si>
  <si>
    <t>单位负责人签章：</t>
  </si>
  <si>
    <t>黄熙霞</t>
  </si>
  <si>
    <t>财务负责人签章：</t>
  </si>
  <si>
    <t>殷萍华</t>
  </si>
  <si>
    <t>制表人签章：</t>
  </si>
  <si>
    <t>詹虎</t>
  </si>
  <si>
    <r>
      <rPr>
        <sz val="12"/>
        <rFont val="宋体"/>
        <family val="3"/>
        <charset val="134"/>
      </rPr>
      <t xml:space="preserve"> </t>
    </r>
    <r>
      <rPr>
        <sz val="12"/>
        <rFont val="宋体"/>
        <family val="3"/>
        <charset val="134"/>
      </rPr>
      <t xml:space="preserve"> 01表</t>
    </r>
  </si>
  <si>
    <t>庐山市市直部门2024-2026年支出规划总表</t>
  </si>
  <si>
    <t>填报部门：庐山市市场监督管理局</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</si>
  <si>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</si>
  <si>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</si>
  <si>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</si>
  <si>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</si>
  <si>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</si>
  <si>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</si>
  <si>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</si>
  <si>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</si>
  <si>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</si>
  <si>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</si>
  <si>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</si>
  <si>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</si>
  <si>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</si>
  <si>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　　2013801</t>
  </si>
  <si>
    <t>　　2013816</t>
  </si>
  <si>
    <t>　　2013899</t>
  </si>
  <si>
    <t>　　2080505</t>
  </si>
  <si>
    <t>　　2080506</t>
  </si>
  <si>
    <t>　　2080599</t>
  </si>
  <si>
    <t>　　2101101</t>
  </si>
  <si>
    <t>　　2210201</t>
  </si>
  <si>
    <r>
      <rPr>
        <sz val="12"/>
        <rFont val="宋体"/>
        <family val="3"/>
        <charset val="134"/>
      </rPr>
      <t>0</t>
    </r>
    <r>
      <rPr>
        <sz val="12"/>
        <rFont val="宋体"/>
        <family val="3"/>
        <charset val="134"/>
      </rPr>
      <t>2</t>
    </r>
    <r>
      <rPr>
        <sz val="12"/>
        <rFont val="宋体"/>
        <family val="3"/>
        <charset val="134"/>
      </rPr>
      <t>表</t>
    </r>
  </si>
  <si>
    <t>庐山市市直部门2024年项目支出情况表</t>
  </si>
  <si>
    <t>项目序号</t>
  </si>
  <si>
    <t>一级项目名称</t>
  </si>
  <si>
    <t>二级项目名称</t>
  </si>
  <si>
    <t>支出功能
分类科目
（项级）</t>
  </si>
  <si>
    <t>金额</t>
  </si>
  <si>
    <t>政府性基金  安排</t>
  </si>
  <si>
    <t>项目1</t>
  </si>
  <si>
    <t>产品质量监管</t>
  </si>
  <si>
    <t>产品质量监督抽查专项经费</t>
  </si>
  <si>
    <t>项目2</t>
  </si>
  <si>
    <t>强制检定计量专项工作经费</t>
  </si>
  <si>
    <t>项目3</t>
  </si>
  <si>
    <t>党建工作</t>
  </si>
  <si>
    <t>小微企业、个体工商户、专业市场党建工作经费</t>
  </si>
  <si>
    <t>项目4</t>
  </si>
  <si>
    <t>食品监管</t>
  </si>
  <si>
    <t>食品抽样检验及快速检测</t>
  </si>
  <si>
    <t>项目5</t>
  </si>
  <si>
    <t>食品安全示范城市创建宣传</t>
  </si>
  <si>
    <t>项目6</t>
  </si>
  <si>
    <t>食品快检</t>
  </si>
  <si>
    <t>项目7</t>
  </si>
  <si>
    <t>食品安全宣传</t>
  </si>
  <si>
    <t>项目9</t>
  </si>
  <si>
    <t>食品、药品监管</t>
  </si>
  <si>
    <t>药品、医疗器械、化妆品培训</t>
  </si>
  <si>
    <t>项目10</t>
  </si>
  <si>
    <t>特种设备监管</t>
  </si>
  <si>
    <t>特种设备安全监督管理经费</t>
  </si>
  <si>
    <t>项目11</t>
  </si>
  <si>
    <t>食品药品安全宣传</t>
  </si>
  <si>
    <t>项目12</t>
  </si>
  <si>
    <t>特种设备安全监管管理经费</t>
  </si>
  <si>
    <t>项目13</t>
  </si>
  <si>
    <t>自有资金收入分配</t>
  </si>
  <si>
    <t>项目14</t>
  </si>
  <si>
    <t>罚没收入分配支出</t>
  </si>
  <si>
    <t>项目15</t>
  </si>
  <si>
    <t>庐山景区采暖费用</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</si>
  <si>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</si>
  <si>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</si>
  <si>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</si>
  <si>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</si>
  <si>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</si>
  <si>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</si>
  <si>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</si>
  <si>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</si>
  <si>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</si>
  <si>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</si>
  <si>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</si>
  <si>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</si>
  <si>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</si>
  <si>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</si>
  <si>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</si>
  <si>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</si>
  <si>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</si>
  <si>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</si>
  <si>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</si>
  <si>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</si>
  <si>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</si>
  <si>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</si>
  <si>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</si>
  <si>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</si>
  <si>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</si>
  <si>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</si>
  <si>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</si>
  <si>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</si>
  <si>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</si>
  <si>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</si>
  <si>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</si>
  <si>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填报单位：庐山市市场监督管理局</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</si>
  <si>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</si>
  <si>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</si>
  <si>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</si>
  <si>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</si>
  <si>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</si>
  <si>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</si>
  <si>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</si>
  <si>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</si>
  <si>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</si>
  <si>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</si>
  <si>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</si>
  <si>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</si>
  <si>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</si>
  <si>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</si>
  <si>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</si>
  <si>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</si>
  <si>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</si>
  <si>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</si>
  <si>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</si>
  <si>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</si>
  <si>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</si>
  <si>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</si>
  <si>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</si>
  <si>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</si>
  <si>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</si>
  <si>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2022年决算数</t>
  </si>
  <si>
    <t>2023年预计收入数</t>
  </si>
  <si>
    <t>2024年收入计划</t>
  </si>
  <si>
    <t>备注</t>
  </si>
  <si>
    <t>收入总数</t>
  </si>
  <si>
    <t>业务科室审核部分</t>
  </si>
  <si>
    <t>政府统筹</t>
  </si>
  <si>
    <t>单位可支
配收入</t>
  </si>
  <si>
    <t>上缴省级</t>
  </si>
  <si>
    <t>弥补定额公用经费提标</t>
  </si>
  <si>
    <t>核定成本支出</t>
  </si>
  <si>
    <t>市场监督管理局部门</t>
  </si>
  <si>
    <t>行政</t>
  </si>
  <si>
    <t>罚没款</t>
  </si>
  <si>
    <t>市场监督管理部门罚款</t>
  </si>
  <si>
    <t>罚没收入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</si>
  <si>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</si>
  <si>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</si>
  <si>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</si>
  <si>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</si>
  <si>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2019年决算数</t>
  </si>
  <si>
    <t>2020年预计收入数</t>
  </si>
  <si>
    <t>2023年收入计划</t>
  </si>
  <si>
    <t>单位可
支配收入</t>
  </si>
  <si>
    <t>附件5-3</t>
  </si>
  <si>
    <t>2024年市直单位其他收入预测表（03表）</t>
  </si>
  <si>
    <t>项目名称</t>
  </si>
  <si>
    <t>2019年
决算数</t>
  </si>
  <si>
    <t>备　　注</t>
  </si>
  <si>
    <t>单位可支配收入</t>
  </si>
  <si>
    <t>0</t>
  </si>
</sst>
</file>

<file path=xl/styles.xml><?xml version="1.0" encoding="utf-8"?>
<styleSheet xmlns="http://schemas.openxmlformats.org/spreadsheetml/2006/main">
  <numFmts count="4">
    <numFmt numFmtId="178" formatCode="_ \¥* #,##0.00_ ;_ \¥* \-#,##0.00_ ;_ \¥* &quot;-&quot;??_ ;_ @_ "/>
    <numFmt numFmtId="179" formatCode="0.00_ "/>
    <numFmt numFmtId="180" formatCode="0_);[Red]\(0\)"/>
    <numFmt numFmtId="182" formatCode="yyyy&quot;年&quot;m&quot;月&quot;d&quot;日&quot;;@"/>
  </numFmts>
  <fonts count="2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family val="3"/>
      <charset val="134"/>
      <scheme val="minor"/>
    </font>
    <font>
      <sz val="11"/>
      <name val="宋体"/>
      <family val="3"/>
      <charset val="134"/>
    </font>
    <font>
      <b/>
      <sz val="24"/>
      <name val="宋体"/>
      <family val="3"/>
      <charset val="134"/>
    </font>
    <font>
      <sz val="12"/>
      <color indexed="8"/>
      <name val="宋体"/>
      <family val="3"/>
      <charset val="134"/>
    </font>
    <font>
      <sz val="12"/>
      <name val="仿宋_GB2312"/>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s>
  <cellStyleXfs count="9">
    <xf numFmtId="0" fontId="0" fillId="0" borderId="0">
      <alignment vertical="center"/>
    </xf>
    <xf numFmtId="0" fontId="21" fillId="0" borderId="0">
      <alignment vertical="center"/>
    </xf>
    <xf numFmtId="0" fontId="15" fillId="0" borderId="0"/>
    <xf numFmtId="0" fontId="22" fillId="0" borderId="0">
      <alignment vertical="center"/>
    </xf>
    <xf numFmtId="0" fontId="2" fillId="0" borderId="0">
      <alignment vertical="center"/>
    </xf>
    <xf numFmtId="0" fontId="22" fillId="0" borderId="0">
      <alignment vertical="center"/>
    </xf>
    <xf numFmtId="0" fontId="21" fillId="0" borderId="0">
      <alignment vertical="center"/>
    </xf>
    <xf numFmtId="0" fontId="15" fillId="0" borderId="0"/>
    <xf numFmtId="178" fontId="22" fillId="0" borderId="0" applyFont="0" applyFill="0" applyBorder="0" applyAlignment="0" applyProtection="0">
      <alignment vertical="center"/>
    </xf>
  </cellStyleXfs>
  <cellXfs count="168">
    <xf numFmtId="0" fontId="0" fillId="0" borderId="0" xfId="0">
      <alignment vertical="center"/>
    </xf>
    <xf numFmtId="0" fontId="1" fillId="0" borderId="0" xfId="3" applyFont="1" applyAlignment="1">
      <alignment vertical="center" wrapText="1"/>
    </xf>
    <xf numFmtId="0" fontId="22" fillId="0" borderId="0" xfId="3">
      <alignment vertical="center"/>
    </xf>
    <xf numFmtId="0" fontId="22"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2"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2"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8" fontId="4" fillId="2" borderId="2" xfId="8" applyFont="1" applyFill="1" applyBorder="1" applyAlignment="1" applyProtection="1">
      <alignment vertical="center" wrapText="1"/>
    </xf>
    <xf numFmtId="178" fontId="4" fillId="0" borderId="2" xfId="8" applyFont="1" applyFill="1" applyBorder="1" applyAlignment="1" applyProtection="1">
      <alignment horizontal="center" vertical="center" wrapText="1"/>
    </xf>
    <xf numFmtId="178"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2" fillId="0" borderId="0" xfId="3" applyAlignment="1">
      <alignment horizontal="left" vertical="center"/>
    </xf>
    <xf numFmtId="0" fontId="5" fillId="0" borderId="6" xfId="7" applyFont="1" applyFill="1" applyBorder="1" applyAlignment="1">
      <alignment horizontal="center" vertical="center" wrapText="1"/>
    </xf>
    <xf numFmtId="0" fontId="22" fillId="0" borderId="2" xfId="3" applyBorder="1">
      <alignment vertical="center"/>
    </xf>
    <xf numFmtId="0" fontId="4" fillId="0" borderId="2" xfId="3" applyFont="1" applyBorder="1">
      <alignment vertical="center"/>
    </xf>
    <xf numFmtId="0" fontId="4" fillId="0" borderId="0" xfId="3" applyFont="1">
      <alignment vertical="center"/>
    </xf>
    <xf numFmtId="0" fontId="22"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0" fontId="22" fillId="0" borderId="0" xfId="3" applyAlignment="1">
      <alignment horizontal="center" vertical="center"/>
    </xf>
    <xf numFmtId="0" fontId="22" fillId="0" borderId="0" xfId="3" applyAlignment="1">
      <alignment horizontal="right" vertical="center"/>
    </xf>
    <xf numFmtId="0" fontId="5" fillId="0" borderId="2" xfId="3" applyFont="1" applyBorder="1" applyAlignment="1">
      <alignment horizontal="center" vertical="center"/>
    </xf>
    <xf numFmtId="0" fontId="22"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2" fillId="2" borderId="2" xfId="4" applyFill="1" applyBorder="1">
      <alignment vertical="center"/>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2" fillId="2" borderId="4" xfId="4"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vertical="center" wrapText="1"/>
    </xf>
    <xf numFmtId="0" fontId="0" fillId="0" borderId="0" xfId="0" applyAlignment="1">
      <alignment vertical="center" wrapText="1"/>
    </xf>
    <xf numFmtId="0" fontId="4" fillId="0" borderId="2" xfId="0" applyFont="1" applyBorder="1" applyAlignment="1">
      <alignment horizontal="center" vertical="center" wrapText="1"/>
    </xf>
    <xf numFmtId="179" fontId="0" fillId="0" borderId="2" xfId="0" applyNumberFormat="1" applyBorder="1" applyAlignment="1">
      <alignment vertical="center" wrapText="1"/>
    </xf>
    <xf numFmtId="4" fontId="2" fillId="0" borderId="12" xfId="0" applyNumberFormat="1" applyFont="1" applyFill="1" applyBorder="1" applyAlignment="1" applyProtection="1">
      <alignment vertical="center"/>
    </xf>
    <xf numFmtId="4" fontId="13" fillId="0" borderId="12" xfId="0" applyNumberFormat="1" applyFont="1" applyFill="1" applyBorder="1" applyAlignment="1" applyProtection="1">
      <alignment vertical="center"/>
    </xf>
    <xf numFmtId="180" fontId="2" fillId="0" borderId="12" xfId="0" applyNumberFormat="1" applyFont="1" applyFill="1" applyBorder="1" applyAlignment="1" applyProtection="1">
      <alignment vertical="center"/>
    </xf>
    <xf numFmtId="0" fontId="12" fillId="0" borderId="0" xfId="0" applyFont="1" applyAlignment="1">
      <alignment vertical="center"/>
    </xf>
    <xf numFmtId="0" fontId="0" fillId="0" borderId="0" xfId="0" applyAlignment="1">
      <alignment horizontal="right" vertical="center"/>
    </xf>
    <xf numFmtId="0" fontId="14" fillId="0" borderId="0" xfId="2" applyNumberFormat="1" applyFont="1" applyFill="1" applyAlignment="1" applyProtection="1">
      <alignment horizontal="left"/>
    </xf>
    <xf numFmtId="0" fontId="15" fillId="0" borderId="0" xfId="2"/>
    <xf numFmtId="0" fontId="16" fillId="0" borderId="0" xfId="2" applyFont="1" applyAlignment="1">
      <alignment horizontal="centerContinuous" vertical="center"/>
    </xf>
    <xf numFmtId="0" fontId="17" fillId="0" borderId="0" xfId="2" applyFont="1" applyAlignment="1">
      <alignment horizontal="centerContinuous" vertical="center"/>
    </xf>
    <xf numFmtId="0" fontId="15" fillId="0" borderId="0" xfId="2" applyAlignment="1">
      <alignment horizontal="centerContinuous" vertical="center"/>
    </xf>
    <xf numFmtId="49" fontId="15" fillId="0" borderId="0" xfId="2" applyNumberFormat="1" applyFont="1" applyFill="1" applyAlignment="1" applyProtection="1">
      <alignment horizontal="centerContinuous" vertical="center"/>
    </xf>
    <xf numFmtId="0" fontId="15" fillId="0" borderId="0" xfId="2" applyFill="1"/>
    <xf numFmtId="0" fontId="18" fillId="0" borderId="0" xfId="2" applyFont="1" applyFill="1"/>
    <xf numFmtId="0" fontId="18" fillId="0" borderId="0" xfId="2" applyFont="1" applyFill="1" applyAlignment="1">
      <alignment horizontal="centerContinuous"/>
    </xf>
    <xf numFmtId="0" fontId="18" fillId="0" borderId="0" xfId="2" applyFont="1"/>
    <xf numFmtId="0" fontId="18" fillId="0" borderId="0" xfId="2" applyFont="1" applyAlignment="1">
      <alignment horizontal="left"/>
    </xf>
    <xf numFmtId="0" fontId="19" fillId="0" borderId="0" xfId="2" applyFont="1" applyAlignment="1">
      <alignment horizontal="left" vertical="top"/>
    </xf>
    <xf numFmtId="0" fontId="19" fillId="0" borderId="0" xfId="2" applyFont="1"/>
    <xf numFmtId="0" fontId="17" fillId="0" borderId="0" xfId="2" applyFont="1" applyFill="1" applyAlignment="1">
      <alignment horizontal="centerContinuous" vertical="center"/>
    </xf>
    <xf numFmtId="0" fontId="15" fillId="0" borderId="0" xfId="2" applyFill="1" applyAlignment="1">
      <alignment horizontal="centerContinuous" vertical="center"/>
    </xf>
    <xf numFmtId="0" fontId="18" fillId="0" borderId="0" xfId="2" applyNumberFormat="1" applyFont="1" applyFill="1" applyAlignment="1" applyProtection="1">
      <alignment horizontal="centerContinuous"/>
    </xf>
    <xf numFmtId="0" fontId="18" fillId="2" borderId="0" xfId="2" applyNumberFormat="1" applyFont="1" applyFill="1" applyAlignment="1" applyProtection="1">
      <alignment horizontal="centerContinuous"/>
    </xf>
    <xf numFmtId="0" fontId="20" fillId="0" borderId="0" xfId="2" applyFont="1" applyAlignment="1">
      <alignment horizontal="left" vertical="top"/>
    </xf>
    <xf numFmtId="0" fontId="2" fillId="0" borderId="0" xfId="4"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6" fillId="0" borderId="0" xfId="4" applyFont="1" applyAlignment="1">
      <alignment horizontal="left" vertical="center"/>
    </xf>
    <xf numFmtId="0" fontId="9" fillId="0" borderId="0" xfId="4" applyFont="1" applyAlignment="1">
      <alignment horizontal="center" vertical="center"/>
    </xf>
    <xf numFmtId="0" fontId="8" fillId="0" borderId="2"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6"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2" fillId="0" borderId="10" xfId="3" applyBorder="1" applyAlignment="1">
      <alignment horizontal="left" vertical="center" wrapText="1"/>
    </xf>
    <xf numFmtId="0" fontId="22"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2"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xf numFmtId="182" fontId="18" fillId="0" borderId="0" xfId="2" applyNumberFormat="1" applyFont="1" applyAlignment="1">
      <alignment horizontal="center"/>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6"/>
  <sheetViews>
    <sheetView tabSelected="1" workbookViewId="0">
      <selection activeCell="L27" sqref="L27"/>
    </sheetView>
  </sheetViews>
  <sheetFormatPr defaultColWidth="9" defaultRowHeight="14.25"/>
  <cols>
    <col min="1" max="1" width="7.625" customWidth="1"/>
    <col min="2" max="2" width="7" customWidth="1"/>
    <col min="3" max="3" width="5.875" customWidth="1"/>
    <col min="4" max="4" width="2.875" customWidth="1"/>
  </cols>
  <sheetData>
    <row r="1" spans="1:15">
      <c r="A1" s="81" t="s">
        <v>0</v>
      </c>
      <c r="B1" s="82"/>
      <c r="C1" s="82"/>
      <c r="D1" s="82"/>
      <c r="E1" s="82"/>
      <c r="F1" s="82"/>
      <c r="G1" s="82"/>
      <c r="H1" s="82"/>
      <c r="I1" s="82"/>
      <c r="J1" s="82"/>
      <c r="K1" s="82"/>
      <c r="L1" s="82"/>
      <c r="M1" s="82"/>
      <c r="N1" s="82"/>
      <c r="O1" s="82"/>
    </row>
    <row r="2" spans="1:15">
      <c r="A2" s="82"/>
      <c r="B2" s="82"/>
      <c r="C2" s="82"/>
      <c r="D2" s="82"/>
      <c r="E2" s="82"/>
      <c r="F2" s="82"/>
      <c r="G2" s="82"/>
      <c r="H2" s="82"/>
      <c r="I2" s="82"/>
      <c r="J2" s="82"/>
      <c r="K2" s="82"/>
      <c r="L2" s="82"/>
      <c r="M2" s="82"/>
      <c r="N2" s="82"/>
      <c r="O2" s="82"/>
    </row>
    <row r="3" spans="1:15" ht="46.5">
      <c r="A3" s="83" t="s">
        <v>1</v>
      </c>
      <c r="B3" s="84"/>
      <c r="C3" s="84"/>
      <c r="D3" s="84"/>
      <c r="E3" s="84"/>
      <c r="F3" s="84"/>
      <c r="G3" s="84"/>
      <c r="H3" s="84"/>
      <c r="I3" s="84"/>
      <c r="J3" s="84"/>
      <c r="K3" s="94"/>
      <c r="L3" s="94"/>
      <c r="M3" s="95"/>
      <c r="N3" s="85"/>
      <c r="O3" s="85"/>
    </row>
    <row r="4" spans="1:15">
      <c r="A4" s="82"/>
      <c r="B4" s="85"/>
      <c r="C4" s="85"/>
      <c r="D4" s="85"/>
      <c r="E4" s="85"/>
      <c r="F4" s="86"/>
      <c r="G4" s="86"/>
      <c r="H4" s="85"/>
      <c r="I4" s="85"/>
      <c r="J4" s="95"/>
      <c r="K4" s="95"/>
      <c r="L4" s="95"/>
      <c r="M4" s="95"/>
      <c r="N4" s="85"/>
      <c r="O4" s="85"/>
    </row>
    <row r="5" spans="1:15">
      <c r="A5" s="87"/>
      <c r="B5" s="87"/>
      <c r="C5" s="82"/>
      <c r="D5" s="82"/>
      <c r="E5" s="82"/>
      <c r="F5" s="87"/>
      <c r="G5" s="87"/>
      <c r="H5" s="82"/>
      <c r="I5" s="82"/>
      <c r="J5" s="87"/>
      <c r="K5" s="87"/>
      <c r="L5" s="87"/>
      <c r="M5" s="82"/>
      <c r="N5" s="82"/>
      <c r="O5" s="82"/>
    </row>
    <row r="6" spans="1:15" ht="22.5">
      <c r="A6" s="82"/>
      <c r="B6" s="87"/>
      <c r="C6" s="82"/>
      <c r="D6" s="82"/>
      <c r="E6" s="82"/>
      <c r="F6" s="88" t="s">
        <v>2</v>
      </c>
      <c r="G6" s="88"/>
      <c r="H6" s="89" t="s">
        <v>3</v>
      </c>
      <c r="I6" s="96" t="s">
        <v>4</v>
      </c>
      <c r="J6" s="96"/>
      <c r="K6" s="97"/>
      <c r="L6" s="96"/>
      <c r="M6" s="97"/>
      <c r="N6" s="82"/>
      <c r="O6" s="82"/>
    </row>
    <row r="7" spans="1:15" ht="22.5">
      <c r="A7" s="82"/>
      <c r="B7" s="87"/>
      <c r="C7" s="87"/>
      <c r="D7" s="82"/>
      <c r="E7" s="82"/>
      <c r="F7" s="90"/>
      <c r="G7" s="88"/>
      <c r="H7" s="90"/>
      <c r="I7" s="88"/>
      <c r="J7" s="88"/>
      <c r="K7" s="90"/>
      <c r="L7" s="90"/>
      <c r="M7" s="90"/>
      <c r="N7" s="82"/>
      <c r="O7" s="82"/>
    </row>
    <row r="8" spans="1:15" ht="22.5">
      <c r="A8" s="82"/>
      <c r="B8" s="82"/>
      <c r="C8" s="87"/>
      <c r="D8" s="82"/>
      <c r="E8" s="82"/>
      <c r="F8" s="90"/>
      <c r="G8" s="88"/>
      <c r="H8" s="90"/>
      <c r="I8" s="88"/>
      <c r="J8" s="88"/>
      <c r="K8" s="90"/>
      <c r="L8" s="90"/>
      <c r="M8" s="90"/>
      <c r="N8" s="82"/>
      <c r="O8" s="82"/>
    </row>
    <row r="9" spans="1:15" ht="22.5">
      <c r="A9" s="82"/>
      <c r="B9" s="82"/>
      <c r="C9" s="82"/>
      <c r="D9" s="87"/>
      <c r="E9" s="82"/>
      <c r="F9" s="91" t="s">
        <v>5</v>
      </c>
      <c r="G9" s="90"/>
      <c r="H9" s="90"/>
      <c r="I9" s="167">
        <v>45323</v>
      </c>
      <c r="J9" s="167"/>
      <c r="K9" s="167"/>
      <c r="L9" s="88"/>
      <c r="M9" s="90"/>
      <c r="N9" s="82"/>
      <c r="O9" s="82"/>
    </row>
    <row r="10" spans="1:15" ht="22.5">
      <c r="A10" s="82"/>
      <c r="B10" s="82"/>
      <c r="C10" s="82"/>
      <c r="D10" s="82"/>
      <c r="E10" s="82"/>
      <c r="F10" s="90"/>
      <c r="G10" s="90"/>
      <c r="H10" s="90"/>
      <c r="I10" s="90"/>
      <c r="J10" s="88"/>
      <c r="K10" s="88"/>
      <c r="L10" s="88"/>
      <c r="M10" s="88"/>
      <c r="N10" s="82"/>
      <c r="O10" s="82"/>
    </row>
    <row r="11" spans="1:15" ht="22.5">
      <c r="A11" s="82"/>
      <c r="B11" s="82"/>
      <c r="C11" s="82"/>
      <c r="D11" s="82"/>
      <c r="E11" s="82"/>
      <c r="F11" s="90"/>
      <c r="G11" s="90"/>
      <c r="H11" s="90"/>
      <c r="I11" s="88"/>
      <c r="J11" s="88"/>
      <c r="K11" s="88"/>
      <c r="L11" s="88"/>
      <c r="M11" s="90"/>
      <c r="N11" s="82"/>
      <c r="O11" s="82"/>
    </row>
    <row r="12" spans="1:15" ht="22.5">
      <c r="A12" s="82"/>
      <c r="B12" s="82"/>
      <c r="C12" s="82"/>
      <c r="D12" s="82"/>
      <c r="E12" s="82"/>
      <c r="F12" s="90" t="s">
        <v>6</v>
      </c>
      <c r="G12" s="90"/>
      <c r="H12" s="89"/>
      <c r="I12" s="96" t="s">
        <v>4</v>
      </c>
      <c r="J12" s="96"/>
      <c r="K12" s="97"/>
      <c r="L12" s="97"/>
      <c r="M12" s="97"/>
      <c r="N12" s="82"/>
      <c r="O12" s="82"/>
    </row>
    <row r="13" spans="1:15">
      <c r="A13" s="82"/>
      <c r="B13" s="82"/>
      <c r="C13" s="82"/>
      <c r="D13" s="82"/>
      <c r="E13" s="82"/>
      <c r="F13" s="82"/>
      <c r="G13" s="82"/>
      <c r="H13" s="82"/>
      <c r="I13" s="87"/>
      <c r="J13" s="87"/>
      <c r="K13" s="87"/>
      <c r="L13" s="82"/>
      <c r="M13" s="82"/>
      <c r="N13" s="82"/>
      <c r="O13" s="82"/>
    </row>
    <row r="14" spans="1:15">
      <c r="A14" s="82"/>
      <c r="B14" s="82"/>
      <c r="C14" s="82"/>
      <c r="D14" s="82"/>
      <c r="E14" s="82"/>
      <c r="F14" s="82"/>
      <c r="G14" s="82"/>
      <c r="H14" s="82"/>
      <c r="I14" s="87"/>
      <c r="J14" s="87"/>
      <c r="K14" s="87"/>
      <c r="L14" s="82"/>
      <c r="M14" s="82"/>
      <c r="N14" s="82"/>
      <c r="O14" s="82"/>
    </row>
    <row r="15" spans="1:15">
      <c r="A15" s="82"/>
      <c r="B15" s="82"/>
      <c r="C15" s="82"/>
      <c r="D15" s="82"/>
      <c r="E15" s="82"/>
      <c r="F15" s="82"/>
      <c r="G15" s="82"/>
      <c r="H15" s="82"/>
      <c r="I15" s="87"/>
      <c r="J15" s="87"/>
      <c r="K15" s="87"/>
      <c r="L15" s="82"/>
      <c r="M15" s="82"/>
      <c r="N15" s="82"/>
      <c r="O15" s="82"/>
    </row>
    <row r="16" spans="1:15">
      <c r="A16" s="82"/>
      <c r="B16" s="82"/>
      <c r="C16" s="82"/>
      <c r="D16" s="82"/>
      <c r="E16" s="82"/>
      <c r="F16" s="82"/>
      <c r="G16" s="82"/>
      <c r="H16" s="82"/>
      <c r="I16" s="87"/>
      <c r="J16" s="82"/>
      <c r="K16" s="87"/>
      <c r="L16" s="82"/>
      <c r="M16" s="82"/>
      <c r="N16" s="82"/>
      <c r="O16" s="82"/>
    </row>
    <row r="17" spans="1:15">
      <c r="A17" s="82"/>
      <c r="B17" s="82"/>
      <c r="C17" s="82"/>
      <c r="D17" s="82"/>
      <c r="E17" s="82"/>
      <c r="F17" s="82"/>
      <c r="G17" s="82"/>
      <c r="H17" s="82"/>
      <c r="I17" s="82"/>
      <c r="J17" s="82"/>
      <c r="K17" s="87"/>
      <c r="L17" s="82"/>
      <c r="M17" s="82"/>
      <c r="N17" s="82"/>
      <c r="O17" s="82"/>
    </row>
    <row r="18" spans="1:15" ht="18.75">
      <c r="A18" s="92" t="s">
        <v>7</v>
      </c>
      <c r="B18" s="92"/>
      <c r="C18" s="92"/>
      <c r="D18" s="92"/>
      <c r="E18" s="93" t="s">
        <v>8</v>
      </c>
      <c r="F18" s="92"/>
      <c r="G18" s="92" t="s">
        <v>9</v>
      </c>
      <c r="H18" s="92"/>
      <c r="I18" s="93" t="s">
        <v>10</v>
      </c>
      <c r="J18" s="92"/>
      <c r="K18" s="92"/>
      <c r="L18" s="92"/>
      <c r="M18" s="92" t="s">
        <v>11</v>
      </c>
      <c r="N18" s="92"/>
      <c r="O18" s="98" t="s">
        <v>12</v>
      </c>
    </row>
    <row r="19" spans="1:15">
      <c r="A19" s="82"/>
      <c r="B19" s="82"/>
      <c r="C19" s="82"/>
      <c r="D19" s="82"/>
      <c r="E19" s="82"/>
      <c r="F19" s="82"/>
      <c r="G19" s="82"/>
      <c r="H19" s="82"/>
      <c r="I19" s="82"/>
      <c r="J19" s="82"/>
      <c r="K19" s="82"/>
      <c r="L19" s="82"/>
      <c r="M19" s="82"/>
      <c r="N19" s="82"/>
      <c r="O19" s="82"/>
    </row>
    <row r="20" spans="1:15">
      <c r="A20" s="82"/>
      <c r="B20" s="82"/>
      <c r="C20" s="82"/>
      <c r="D20" s="82"/>
      <c r="E20" s="82"/>
      <c r="F20" s="82"/>
      <c r="G20" s="82"/>
      <c r="H20" s="82"/>
      <c r="I20" s="82"/>
      <c r="J20" s="82"/>
      <c r="K20" s="82"/>
      <c r="L20" s="82"/>
      <c r="M20" s="82"/>
      <c r="N20" s="82"/>
      <c r="O20" s="82"/>
    </row>
    <row r="21" spans="1:15" ht="22.5">
      <c r="A21" s="82"/>
      <c r="B21" s="82"/>
      <c r="C21" s="82"/>
      <c r="D21" s="82"/>
      <c r="E21" s="82"/>
      <c r="F21" s="82"/>
      <c r="G21" s="82"/>
      <c r="H21" s="82"/>
      <c r="I21" s="82"/>
      <c r="J21" s="90"/>
      <c r="K21" s="82"/>
      <c r="L21" s="82"/>
      <c r="M21" s="82"/>
      <c r="N21" s="82"/>
      <c r="O21" s="82"/>
    </row>
    <row r="22" spans="1:15">
      <c r="A22" s="82"/>
      <c r="B22" s="82"/>
      <c r="C22" s="82"/>
      <c r="D22" s="82"/>
      <c r="E22" s="82"/>
      <c r="F22" s="82"/>
      <c r="G22" s="82"/>
      <c r="H22" s="82"/>
      <c r="I22" s="82"/>
      <c r="J22" s="82"/>
      <c r="K22" s="82"/>
      <c r="L22" s="82"/>
      <c r="M22" s="82"/>
      <c r="N22" s="82"/>
      <c r="O22" s="82"/>
    </row>
    <row r="23" spans="1:15">
      <c r="A23" s="82"/>
      <c r="B23" s="82"/>
      <c r="C23" s="82"/>
      <c r="D23" s="82"/>
      <c r="E23" s="82"/>
      <c r="F23" s="82"/>
      <c r="G23" s="82"/>
      <c r="H23" s="82"/>
      <c r="I23" s="82"/>
      <c r="J23" s="82"/>
      <c r="K23" s="82"/>
      <c r="L23" s="82"/>
      <c r="M23" s="82"/>
      <c r="N23" s="82"/>
      <c r="O23" s="82"/>
    </row>
    <row r="24" spans="1:15">
      <c r="A24" s="82"/>
      <c r="B24" s="82"/>
      <c r="C24" s="82"/>
      <c r="D24" s="82"/>
      <c r="E24" s="82"/>
      <c r="F24" s="82"/>
      <c r="G24" s="82"/>
      <c r="H24" s="82"/>
      <c r="I24" s="82"/>
      <c r="J24" s="82"/>
      <c r="K24" s="82"/>
      <c r="L24" s="82"/>
      <c r="M24" s="82"/>
      <c r="N24" s="82"/>
      <c r="O24" s="82"/>
    </row>
    <row r="25" spans="1:15">
      <c r="A25" s="82"/>
      <c r="B25" s="82"/>
      <c r="C25" s="82"/>
      <c r="D25" s="82"/>
      <c r="E25" s="82"/>
      <c r="F25" s="82"/>
      <c r="G25" s="82"/>
      <c r="H25" s="82"/>
      <c r="I25" s="82"/>
      <c r="J25" s="82"/>
      <c r="K25" s="82"/>
      <c r="L25" s="82"/>
      <c r="M25" s="82"/>
      <c r="N25" s="82"/>
      <c r="O25" s="82"/>
    </row>
    <row r="26" spans="1:15">
      <c r="A26" s="82"/>
      <c r="B26" s="82"/>
      <c r="C26" s="82"/>
      <c r="D26" s="82"/>
      <c r="E26" s="82"/>
      <c r="F26" s="82"/>
      <c r="G26" s="82"/>
      <c r="H26" s="82"/>
      <c r="I26" s="82"/>
      <c r="J26" s="82"/>
      <c r="K26" s="82"/>
      <c r="L26" s="82"/>
      <c r="M26" s="82"/>
      <c r="N26" s="82"/>
      <c r="O26" s="82"/>
    </row>
  </sheetData>
  <mergeCells count="1">
    <mergeCell ref="I9:K9"/>
  </mergeCells>
  <phoneticPr fontId="15"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dimension ref="A1:O12"/>
  <sheetViews>
    <sheetView showZeros="0" workbookViewId="0">
      <selection activeCell="T10" sqref="T10"/>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159</v>
      </c>
    </row>
    <row r="2" spans="1:15" s="1" customFormat="1" ht="43.5" customHeight="1">
      <c r="A2" s="158" t="s">
        <v>160</v>
      </c>
      <c r="B2" s="158"/>
      <c r="C2" s="158"/>
      <c r="D2" s="158"/>
      <c r="E2" s="158"/>
      <c r="F2" s="158"/>
      <c r="G2" s="158"/>
      <c r="H2" s="158"/>
      <c r="I2" s="158"/>
      <c r="J2" s="158"/>
      <c r="K2" s="158"/>
      <c r="L2" s="158"/>
      <c r="M2" s="158"/>
      <c r="N2" s="158"/>
    </row>
    <row r="3" spans="1:15" ht="29.25" customHeight="1">
      <c r="A3" s="159" t="s">
        <v>128</v>
      </c>
      <c r="B3" s="159"/>
      <c r="C3" s="159"/>
      <c r="D3" s="159"/>
      <c r="E3" s="5"/>
      <c r="F3" s="6"/>
      <c r="G3" s="6"/>
      <c r="H3" s="6"/>
      <c r="I3" s="6"/>
      <c r="J3" s="6"/>
      <c r="K3" s="160" t="s">
        <v>129</v>
      </c>
      <c r="L3" s="160"/>
      <c r="M3" s="160"/>
      <c r="N3" s="160"/>
    </row>
    <row r="4" spans="1:15" ht="24.75" customHeight="1">
      <c r="A4" s="137" t="s">
        <v>86</v>
      </c>
      <c r="B4" s="137" t="s">
        <v>154</v>
      </c>
      <c r="C4" s="137" t="s">
        <v>90</v>
      </c>
      <c r="D4" s="138" t="s">
        <v>161</v>
      </c>
      <c r="E4" s="140" t="s">
        <v>134</v>
      </c>
      <c r="F4" s="140" t="s">
        <v>162</v>
      </c>
      <c r="G4" s="140" t="s">
        <v>156</v>
      </c>
      <c r="H4" s="137" t="s">
        <v>157</v>
      </c>
      <c r="I4" s="137"/>
      <c r="J4" s="137"/>
      <c r="K4" s="137"/>
      <c r="L4" s="137"/>
      <c r="M4" s="137"/>
      <c r="N4" s="164" t="s">
        <v>163</v>
      </c>
    </row>
    <row r="5" spans="1:15" ht="24.75" customHeight="1">
      <c r="A5" s="137"/>
      <c r="B5" s="137"/>
      <c r="C5" s="137"/>
      <c r="D5" s="138"/>
      <c r="E5" s="140"/>
      <c r="F5" s="140"/>
      <c r="G5" s="140"/>
      <c r="H5" s="141" t="s">
        <v>139</v>
      </c>
      <c r="I5" s="161" t="s">
        <v>140</v>
      </c>
      <c r="J5" s="162"/>
      <c r="K5" s="163"/>
      <c r="L5" s="141" t="s">
        <v>141</v>
      </c>
      <c r="M5" s="141" t="s">
        <v>164</v>
      </c>
      <c r="N5" s="165"/>
    </row>
    <row r="6" spans="1:15" ht="46.5" customHeight="1">
      <c r="A6" s="137"/>
      <c r="B6" s="137"/>
      <c r="C6" s="137"/>
      <c r="D6" s="138"/>
      <c r="E6" s="140"/>
      <c r="F6" s="140"/>
      <c r="G6" s="140"/>
      <c r="H6" s="142"/>
      <c r="I6" s="7" t="s">
        <v>143</v>
      </c>
      <c r="J6" s="8" t="s">
        <v>144</v>
      </c>
      <c r="K6" s="8" t="s">
        <v>145</v>
      </c>
      <c r="L6" s="142"/>
      <c r="M6" s="142"/>
      <c r="N6" s="166"/>
      <c r="O6" s="27"/>
    </row>
    <row r="7" spans="1:15" s="2" customFormat="1" ht="52.5" customHeight="1">
      <c r="A7" s="11" t="s">
        <v>165</v>
      </c>
      <c r="B7" s="12"/>
      <c r="C7" s="13"/>
      <c r="D7" s="14"/>
      <c r="E7" s="15"/>
      <c r="F7" s="16"/>
      <c r="G7" s="16"/>
      <c r="H7" s="17"/>
      <c r="I7" s="17"/>
      <c r="J7" s="17"/>
      <c r="K7" s="17"/>
      <c r="L7" s="17"/>
      <c r="M7" s="28"/>
      <c r="N7" s="29"/>
    </row>
    <row r="8" spans="1:15" s="2" customFormat="1" ht="87"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5"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X35"/>
  <sheetViews>
    <sheetView workbookViewId="0">
      <selection activeCell="A3" sqref="A3"/>
    </sheetView>
  </sheetViews>
  <sheetFormatPr defaultColWidth="9" defaultRowHeight="14.25"/>
  <cols>
    <col min="1" max="1" width="11.25" customWidth="1"/>
    <col min="2" max="2" width="12.75" customWidth="1"/>
    <col min="3" max="3" width="10.5" customWidth="1"/>
    <col min="4" max="4" width="8.625" customWidth="1"/>
    <col min="5" max="5" width="10.125" customWidth="1"/>
    <col min="6" max="6" width="7" customWidth="1"/>
    <col min="7" max="7" width="7.625" customWidth="1"/>
    <col min="8" max="8" width="9.625" customWidth="1"/>
    <col min="9" max="9" width="5.75" customWidth="1"/>
    <col min="10" max="10" width="10.75" customWidth="1"/>
    <col min="11" max="11" width="9" customWidth="1"/>
    <col min="12" max="12" width="10" customWidth="1"/>
    <col min="13" max="13" width="6.25" customWidth="1"/>
    <col min="14" max="14" width="9.625" customWidth="1"/>
    <col min="15" max="15" width="11.375" customWidth="1"/>
    <col min="16" max="16" width="5.75" customWidth="1"/>
    <col min="17" max="17" width="11.375" customWidth="1"/>
    <col min="18" max="18" width="8.625" customWidth="1"/>
    <col min="19" max="19" width="9.5" customWidth="1"/>
    <col min="20" max="20" width="6.25" customWidth="1"/>
    <col min="21" max="21" width="9" customWidth="1"/>
    <col min="22" max="22" width="10.625" customWidth="1"/>
    <col min="23" max="23" width="6.5" customWidth="1"/>
  </cols>
  <sheetData>
    <row r="1" spans="1:24">
      <c r="A1" s="99"/>
      <c r="B1" s="99"/>
      <c r="C1" s="99"/>
      <c r="D1" s="99"/>
      <c r="E1" s="99"/>
      <c r="F1" s="99"/>
      <c r="G1" s="99"/>
      <c r="W1" s="69" t="s">
        <v>13</v>
      </c>
    </row>
    <row r="2" spans="1:24" ht="31.5">
      <c r="A2" s="100" t="s">
        <v>14</v>
      </c>
      <c r="B2" s="100"/>
      <c r="C2" s="100"/>
      <c r="D2" s="100"/>
      <c r="E2" s="100"/>
      <c r="F2" s="100"/>
      <c r="G2" s="100"/>
      <c r="H2" s="100"/>
      <c r="I2" s="100"/>
      <c r="J2" s="100"/>
      <c r="K2" s="100"/>
      <c r="L2" s="100"/>
      <c r="M2" s="100"/>
      <c r="N2" s="100"/>
      <c r="O2" s="100"/>
      <c r="P2" s="100"/>
      <c r="Q2" s="100"/>
      <c r="R2" s="100"/>
      <c r="S2" s="100"/>
      <c r="T2" s="100"/>
      <c r="U2" s="100"/>
      <c r="V2" s="100"/>
      <c r="W2" s="100"/>
      <c r="X2" s="79"/>
    </row>
    <row r="3" spans="1:24">
      <c r="A3" t="s">
        <v>15</v>
      </c>
      <c r="W3" s="80" t="s">
        <v>16</v>
      </c>
    </row>
    <row r="4" spans="1:24" ht="14.25" customHeight="1">
      <c r="A4" s="101" t="s">
        <v>17</v>
      </c>
      <c r="B4" s="102" t="s">
        <v>18</v>
      </c>
      <c r="C4" s="101" t="s">
        <v>19</v>
      </c>
      <c r="D4" s="101"/>
      <c r="E4" s="101"/>
      <c r="F4" s="101"/>
      <c r="G4" s="101"/>
      <c r="H4" s="101"/>
      <c r="I4" s="101"/>
      <c r="J4" s="101" t="s">
        <v>20</v>
      </c>
      <c r="K4" s="101"/>
      <c r="L4" s="101"/>
      <c r="M4" s="101"/>
      <c r="N4" s="101"/>
      <c r="O4" s="101"/>
      <c r="P4" s="101"/>
      <c r="Q4" s="101" t="s">
        <v>21</v>
      </c>
      <c r="R4" s="101"/>
      <c r="S4" s="101"/>
      <c r="T4" s="101"/>
      <c r="U4" s="101"/>
      <c r="V4" s="101"/>
      <c r="W4" s="101"/>
    </row>
    <row r="5" spans="1:24" s="73" customFormat="1" ht="14.25" customHeight="1">
      <c r="A5" s="101"/>
      <c r="B5" s="102"/>
      <c r="C5" s="101" t="s">
        <v>22</v>
      </c>
      <c r="D5" s="101" t="s">
        <v>23</v>
      </c>
      <c r="E5" s="101"/>
      <c r="F5" s="101"/>
      <c r="G5" s="101" t="s">
        <v>24</v>
      </c>
      <c r="H5" s="101"/>
      <c r="I5" s="101"/>
      <c r="J5" s="101" t="s">
        <v>22</v>
      </c>
      <c r="K5" s="101" t="s">
        <v>23</v>
      </c>
      <c r="L5" s="101"/>
      <c r="M5" s="101"/>
      <c r="N5" s="101" t="s">
        <v>24</v>
      </c>
      <c r="O5" s="101"/>
      <c r="P5" s="101"/>
      <c r="Q5" s="101" t="s">
        <v>22</v>
      </c>
      <c r="R5" s="101" t="s">
        <v>23</v>
      </c>
      <c r="S5" s="101"/>
      <c r="T5" s="101"/>
      <c r="U5" s="101" t="s">
        <v>24</v>
      </c>
      <c r="V5" s="101"/>
      <c r="W5" s="101"/>
    </row>
    <row r="6" spans="1:24" s="73" customFormat="1" ht="44.1" customHeight="1">
      <c r="A6" s="101"/>
      <c r="B6" s="102"/>
      <c r="C6" s="101"/>
      <c r="D6" s="74" t="s">
        <v>25</v>
      </c>
      <c r="E6" s="74" t="s">
        <v>26</v>
      </c>
      <c r="F6" s="74" t="s">
        <v>27</v>
      </c>
      <c r="G6" s="74" t="s">
        <v>25</v>
      </c>
      <c r="H6" s="74" t="s">
        <v>26</v>
      </c>
      <c r="I6" s="74" t="s">
        <v>27</v>
      </c>
      <c r="J6" s="101"/>
      <c r="K6" s="74" t="s">
        <v>25</v>
      </c>
      <c r="L6" s="74" t="s">
        <v>26</v>
      </c>
      <c r="M6" s="74" t="s">
        <v>27</v>
      </c>
      <c r="N6" s="74" t="s">
        <v>25</v>
      </c>
      <c r="O6" s="74" t="s">
        <v>26</v>
      </c>
      <c r="P6" s="74" t="s">
        <v>27</v>
      </c>
      <c r="Q6" s="101"/>
      <c r="R6" s="74" t="s">
        <v>25</v>
      </c>
      <c r="S6" s="74" t="s">
        <v>26</v>
      </c>
      <c r="T6" s="74" t="s">
        <v>27</v>
      </c>
      <c r="U6" s="74" t="s">
        <v>25</v>
      </c>
      <c r="V6" s="74" t="s">
        <v>26</v>
      </c>
      <c r="W6" s="74" t="s">
        <v>27</v>
      </c>
    </row>
    <row r="7" spans="1:24" s="73" customFormat="1">
      <c r="A7" s="70" t="s">
        <v>28</v>
      </c>
      <c r="B7" s="72"/>
      <c r="C7" s="75">
        <f>C8</f>
        <v>2742.17</v>
      </c>
      <c r="D7" s="75">
        <f>D8</f>
        <v>2158.21</v>
      </c>
      <c r="E7" s="75">
        <f t="shared" ref="E7:O7" si="0">E8</f>
        <v>2158.21</v>
      </c>
      <c r="F7" s="75">
        <f t="shared" si="0"/>
        <v>0</v>
      </c>
      <c r="G7" s="75">
        <f t="shared" si="0"/>
        <v>583.96</v>
      </c>
      <c r="H7" s="75">
        <f t="shared" si="0"/>
        <v>583.96</v>
      </c>
      <c r="I7" s="72"/>
      <c r="J7" s="75">
        <f>J8</f>
        <v>2824</v>
      </c>
      <c r="K7" s="75">
        <f t="shared" si="0"/>
        <v>2159.69</v>
      </c>
      <c r="L7" s="75">
        <f t="shared" si="0"/>
        <v>2159.69</v>
      </c>
      <c r="M7" s="75">
        <f t="shared" si="0"/>
        <v>0</v>
      </c>
      <c r="N7" s="75">
        <f t="shared" si="0"/>
        <v>664.31</v>
      </c>
      <c r="O7" s="75">
        <f t="shared" si="0"/>
        <v>664.31</v>
      </c>
      <c r="P7" s="72"/>
      <c r="Q7" s="75">
        <f t="shared" ref="Q7:V7" si="1">Q8</f>
        <v>2876.4</v>
      </c>
      <c r="R7" s="75">
        <f t="shared" si="1"/>
        <v>2201.15</v>
      </c>
      <c r="S7" s="75">
        <f t="shared" si="1"/>
        <v>2201.15</v>
      </c>
      <c r="T7" s="75">
        <f t="shared" si="1"/>
        <v>0</v>
      </c>
      <c r="U7" s="75">
        <f t="shared" si="1"/>
        <v>675.25</v>
      </c>
      <c r="V7" s="75">
        <f t="shared" si="1"/>
        <v>675.25</v>
      </c>
      <c r="W7" s="72"/>
    </row>
    <row r="8" spans="1:24" s="73" customFormat="1">
      <c r="A8" s="70"/>
      <c r="B8" s="72"/>
      <c r="C8" s="75">
        <f>SUM(C9:C23)</f>
        <v>2742.17</v>
      </c>
      <c r="D8" s="75">
        <f>SUM(D9:D23)</f>
        <v>2158.21</v>
      </c>
      <c r="E8" s="75">
        <f>SUM(E9:E23)</f>
        <v>2158.21</v>
      </c>
      <c r="F8" s="75">
        <f t="shared" ref="F8:N8" si="2">SUM(F9:F19)</f>
        <v>0</v>
      </c>
      <c r="G8" s="75">
        <f t="shared" si="2"/>
        <v>583.96</v>
      </c>
      <c r="H8" s="75">
        <f t="shared" si="2"/>
        <v>583.96</v>
      </c>
      <c r="I8" s="72"/>
      <c r="J8" s="75">
        <f>SUM(J9:J23)</f>
        <v>2824</v>
      </c>
      <c r="K8" s="75">
        <f>SUM(K9:K23)</f>
        <v>2159.69</v>
      </c>
      <c r="L8" s="75">
        <f>SUM(L9:L23)</f>
        <v>2159.69</v>
      </c>
      <c r="M8" s="75">
        <f t="shared" si="2"/>
        <v>0</v>
      </c>
      <c r="N8" s="75">
        <f t="shared" si="2"/>
        <v>664.31</v>
      </c>
      <c r="O8" s="75">
        <f>SUM(O9:O19)</f>
        <v>664.31</v>
      </c>
      <c r="P8" s="72"/>
      <c r="Q8" s="75">
        <f>SUM(Q9:Q23)</f>
        <v>2876.4</v>
      </c>
      <c r="R8" s="75">
        <f>SUM(R9:R23)</f>
        <v>2201.15</v>
      </c>
      <c r="S8" s="75">
        <f>SUM(S9:S23)</f>
        <v>2201.15</v>
      </c>
      <c r="T8" s="75">
        <f>SUM(T9:T19)</f>
        <v>0</v>
      </c>
      <c r="U8" s="75">
        <f>SUM(U9:U19)</f>
        <v>675.25</v>
      </c>
      <c r="V8" s="75">
        <f>SUM(V9:V19)</f>
        <v>675.25</v>
      </c>
      <c r="W8" s="72"/>
    </row>
    <row r="9" spans="1:24" s="73" customFormat="1">
      <c r="A9" s="70"/>
      <c r="B9" s="76" t="s">
        <v>29</v>
      </c>
      <c r="C9" s="75">
        <f t="shared" ref="C9:C19" si="3">D9+G9</f>
        <v>1648.26</v>
      </c>
      <c r="D9" s="75">
        <f>E9</f>
        <v>1648.26</v>
      </c>
      <c r="E9" s="72">
        <f>1214.31+433.95</f>
        <v>1648.26</v>
      </c>
      <c r="F9" s="72"/>
      <c r="G9" s="72">
        <f>H9+I9</f>
        <v>0</v>
      </c>
      <c r="H9" s="77">
        <v>0</v>
      </c>
      <c r="I9" s="72"/>
      <c r="J9" s="75">
        <f t="shared" ref="J9:J15" si="4">K9+N9</f>
        <v>1666.83</v>
      </c>
      <c r="K9" s="75">
        <f>L9</f>
        <v>1666.83</v>
      </c>
      <c r="L9" s="72">
        <f>1232.88+433.95</f>
        <v>1666.83</v>
      </c>
      <c r="M9" s="72"/>
      <c r="N9" s="72">
        <f>O9+P9</f>
        <v>0</v>
      </c>
      <c r="O9" s="72">
        <v>0</v>
      </c>
      <c r="P9" s="72"/>
      <c r="Q9" s="75">
        <f>R9+U9</f>
        <v>1689.67</v>
      </c>
      <c r="R9" s="75">
        <f>S9</f>
        <v>1689.67</v>
      </c>
      <c r="S9" s="72">
        <f>1255.72+433.95</f>
        <v>1689.67</v>
      </c>
      <c r="T9" s="72"/>
      <c r="U9" s="72">
        <f t="shared" ref="U9:U14" si="5">V9+W9</f>
        <v>0</v>
      </c>
      <c r="V9" s="72">
        <v>0</v>
      </c>
      <c r="W9" s="72"/>
    </row>
    <row r="10" spans="1:24">
      <c r="A10" s="70"/>
      <c r="B10" s="78">
        <v>2012802</v>
      </c>
      <c r="C10" s="72">
        <f t="shared" si="3"/>
        <v>5.2</v>
      </c>
      <c r="D10" s="72"/>
      <c r="E10" s="71"/>
      <c r="F10" s="71"/>
      <c r="G10" s="72">
        <f>H10+I10</f>
        <v>5.2</v>
      </c>
      <c r="H10" s="71">
        <v>5.2</v>
      </c>
      <c r="I10" s="71"/>
      <c r="J10" s="72">
        <f t="shared" si="4"/>
        <v>11</v>
      </c>
      <c r="K10" s="72"/>
      <c r="L10" s="71"/>
      <c r="M10" s="71"/>
      <c r="N10" s="72">
        <f t="shared" ref="N10:N16" si="6">O10+P10</f>
        <v>11</v>
      </c>
      <c r="O10" s="72">
        <v>11</v>
      </c>
      <c r="P10" s="71"/>
      <c r="Q10" s="75">
        <f t="shared" ref="Q10:Q23" si="7">R10+U10</f>
        <v>12</v>
      </c>
      <c r="R10" s="75">
        <f t="shared" ref="R10:R23" si="8">S10</f>
        <v>0</v>
      </c>
      <c r="S10" s="71"/>
      <c r="T10" s="71"/>
      <c r="U10" s="72">
        <f t="shared" si="5"/>
        <v>12</v>
      </c>
      <c r="V10" s="72">
        <v>12</v>
      </c>
      <c r="W10" s="71"/>
    </row>
    <row r="11" spans="1:24">
      <c r="A11" s="70"/>
      <c r="B11" s="78">
        <v>2013802</v>
      </c>
      <c r="C11" s="72">
        <f t="shared" si="3"/>
        <v>141.76</v>
      </c>
      <c r="D11" s="72"/>
      <c r="E11" s="71"/>
      <c r="F11" s="71"/>
      <c r="G11" s="72">
        <f t="shared" ref="G11:G16" si="9">H11+I11</f>
        <v>141.76</v>
      </c>
      <c r="H11" s="71">
        <v>141.76</v>
      </c>
      <c r="I11" s="71"/>
      <c r="J11" s="72">
        <f t="shared" si="4"/>
        <v>73.45</v>
      </c>
      <c r="K11" s="72"/>
      <c r="L11" s="71"/>
      <c r="M11" s="71"/>
      <c r="N11" s="72">
        <f t="shared" si="6"/>
        <v>73.45</v>
      </c>
      <c r="O11" s="72">
        <v>73.45</v>
      </c>
      <c r="P11" s="71"/>
      <c r="Q11" s="75">
        <f t="shared" si="7"/>
        <v>75.63</v>
      </c>
      <c r="R11" s="75">
        <f t="shared" si="8"/>
        <v>0</v>
      </c>
      <c r="S11" s="71"/>
      <c r="T11" s="71"/>
      <c r="U11" s="72">
        <f t="shared" si="5"/>
        <v>75.63</v>
      </c>
      <c r="V11" s="72">
        <v>75.63</v>
      </c>
      <c r="W11" s="71"/>
    </row>
    <row r="12" spans="1:24">
      <c r="A12" s="70"/>
      <c r="B12" s="78">
        <v>2013810</v>
      </c>
      <c r="C12" s="72">
        <f t="shared" si="3"/>
        <v>1.1000000000000001</v>
      </c>
      <c r="D12" s="72"/>
      <c r="E12" s="71"/>
      <c r="F12" s="71"/>
      <c r="G12" s="72">
        <f t="shared" si="9"/>
        <v>1.1000000000000001</v>
      </c>
      <c r="H12" s="71">
        <v>1.1000000000000001</v>
      </c>
      <c r="I12" s="71"/>
      <c r="J12" s="72">
        <f t="shared" si="4"/>
        <v>10</v>
      </c>
      <c r="K12" s="72"/>
      <c r="L12" s="71"/>
      <c r="M12" s="71"/>
      <c r="N12" s="72">
        <f t="shared" si="6"/>
        <v>10</v>
      </c>
      <c r="O12" s="72">
        <v>10</v>
      </c>
      <c r="P12" s="71"/>
      <c r="Q12" s="75">
        <f t="shared" si="7"/>
        <v>12</v>
      </c>
      <c r="R12" s="75">
        <f t="shared" si="8"/>
        <v>0</v>
      </c>
      <c r="S12" s="71"/>
      <c r="T12" s="71"/>
      <c r="U12" s="72">
        <f t="shared" si="5"/>
        <v>12</v>
      </c>
      <c r="V12" s="72">
        <v>12</v>
      </c>
      <c r="W12" s="71"/>
    </row>
    <row r="13" spans="1:24">
      <c r="A13" s="71"/>
      <c r="B13" s="78">
        <v>2013812</v>
      </c>
      <c r="C13" s="72">
        <f t="shared" si="3"/>
        <v>2</v>
      </c>
      <c r="D13" s="72"/>
      <c r="E13" s="71"/>
      <c r="F13" s="71"/>
      <c r="G13" s="72">
        <f t="shared" si="9"/>
        <v>2</v>
      </c>
      <c r="H13" s="71">
        <v>2</v>
      </c>
      <c r="I13" s="71"/>
      <c r="J13" s="72">
        <f t="shared" si="4"/>
        <v>73.2</v>
      </c>
      <c r="K13" s="72"/>
      <c r="L13" s="71"/>
      <c r="M13" s="71"/>
      <c r="N13" s="72">
        <f t="shared" si="6"/>
        <v>73.2</v>
      </c>
      <c r="O13" s="72">
        <v>73.2</v>
      </c>
      <c r="P13" s="71"/>
      <c r="Q13" s="75">
        <f t="shared" si="7"/>
        <v>75.3</v>
      </c>
      <c r="R13" s="75">
        <f t="shared" si="8"/>
        <v>0</v>
      </c>
      <c r="S13" s="71"/>
      <c r="T13" s="71"/>
      <c r="U13" s="72">
        <f t="shared" si="5"/>
        <v>75.3</v>
      </c>
      <c r="V13" s="72">
        <v>75.3</v>
      </c>
      <c r="W13" s="71"/>
    </row>
    <row r="14" spans="1:24">
      <c r="A14" s="71"/>
      <c r="B14" s="78">
        <v>2013815</v>
      </c>
      <c r="C14" s="72">
        <f t="shared" si="3"/>
        <v>0.28999999999999998</v>
      </c>
      <c r="D14" s="72"/>
      <c r="E14" s="71"/>
      <c r="F14" s="71"/>
      <c r="G14" s="72">
        <f t="shared" si="9"/>
        <v>0.28999999999999998</v>
      </c>
      <c r="H14" s="71">
        <v>0.28999999999999998</v>
      </c>
      <c r="I14" s="71"/>
      <c r="J14" s="72">
        <f t="shared" si="4"/>
        <v>67.05</v>
      </c>
      <c r="K14" s="72"/>
      <c r="L14" s="71"/>
      <c r="M14" s="71"/>
      <c r="N14" s="72">
        <f t="shared" si="6"/>
        <v>67.05</v>
      </c>
      <c r="O14" s="72">
        <v>67.05</v>
      </c>
      <c r="P14" s="71"/>
      <c r="Q14" s="75">
        <f t="shared" si="7"/>
        <v>68.08</v>
      </c>
      <c r="R14" s="75">
        <f t="shared" si="8"/>
        <v>0</v>
      </c>
      <c r="S14" s="71"/>
      <c r="T14" s="71"/>
      <c r="U14" s="72">
        <f t="shared" si="5"/>
        <v>68.08</v>
      </c>
      <c r="V14" s="72">
        <v>68.08</v>
      </c>
      <c r="W14" s="71"/>
    </row>
    <row r="15" spans="1:24">
      <c r="A15" s="71"/>
      <c r="B15" s="76" t="s">
        <v>30</v>
      </c>
      <c r="C15" s="75">
        <f t="shared" si="3"/>
        <v>55.5</v>
      </c>
      <c r="D15" s="75">
        <f>E15</f>
        <v>0</v>
      </c>
      <c r="E15" s="71"/>
      <c r="F15" s="71"/>
      <c r="G15" s="72">
        <f t="shared" si="9"/>
        <v>55.5</v>
      </c>
      <c r="H15" s="71">
        <v>55.5</v>
      </c>
      <c r="I15" s="71"/>
      <c r="J15" s="75">
        <f t="shared" si="4"/>
        <v>55.5</v>
      </c>
      <c r="K15" s="75">
        <f>L15</f>
        <v>0</v>
      </c>
      <c r="L15" s="71"/>
      <c r="M15" s="71"/>
      <c r="N15" s="72">
        <f t="shared" si="6"/>
        <v>55.5</v>
      </c>
      <c r="O15" s="71">
        <v>55.5</v>
      </c>
      <c r="P15" s="71"/>
      <c r="Q15" s="75">
        <f t="shared" si="7"/>
        <v>56.5</v>
      </c>
      <c r="R15" s="75">
        <f t="shared" si="8"/>
        <v>0</v>
      </c>
      <c r="S15" s="71"/>
      <c r="T15" s="71"/>
      <c r="U15" s="72">
        <f>V15+W15</f>
        <v>56.5</v>
      </c>
      <c r="V15" s="71">
        <v>56.5</v>
      </c>
      <c r="W15" s="71"/>
    </row>
    <row r="16" spans="1:24">
      <c r="A16" s="71"/>
      <c r="B16" s="76" t="s">
        <v>31</v>
      </c>
      <c r="C16" s="75">
        <f t="shared" si="3"/>
        <v>378.11</v>
      </c>
      <c r="D16" s="75">
        <f>E16</f>
        <v>0</v>
      </c>
      <c r="E16" s="71"/>
      <c r="F16" s="71"/>
      <c r="G16" s="72">
        <f t="shared" si="9"/>
        <v>378.11</v>
      </c>
      <c r="H16" s="71">
        <f>325.22+52.89</f>
        <v>378.11</v>
      </c>
      <c r="I16" s="71"/>
      <c r="J16" s="75">
        <f t="shared" ref="J16:J23" si="10">K16+N16</f>
        <v>374.11</v>
      </c>
      <c r="K16" s="75">
        <f t="shared" ref="K16:K23" si="11">L16</f>
        <v>0</v>
      </c>
      <c r="L16" s="71"/>
      <c r="M16" s="71"/>
      <c r="N16" s="72">
        <f t="shared" si="6"/>
        <v>374.11</v>
      </c>
      <c r="O16" s="71">
        <f>326.22+47.89</f>
        <v>374.11</v>
      </c>
      <c r="P16" s="71"/>
      <c r="Q16" s="75">
        <f t="shared" si="7"/>
        <v>375.74</v>
      </c>
      <c r="R16" s="75">
        <f t="shared" si="8"/>
        <v>0</v>
      </c>
      <c r="S16" s="71"/>
      <c r="T16" s="71"/>
      <c r="U16" s="72">
        <f>V16+W16</f>
        <v>375.74</v>
      </c>
      <c r="V16" s="71">
        <f>327.85+47.89</f>
        <v>375.74</v>
      </c>
      <c r="W16" s="71"/>
    </row>
    <row r="17" spans="1:23">
      <c r="A17" s="71"/>
      <c r="B17" s="76" t="s">
        <v>32</v>
      </c>
      <c r="C17" s="75">
        <f t="shared" si="3"/>
        <v>168.62</v>
      </c>
      <c r="D17" s="75">
        <f>E17</f>
        <v>168.62</v>
      </c>
      <c r="E17" s="71">
        <f>124.35+44.27</f>
        <v>168.62</v>
      </c>
      <c r="F17" s="71"/>
      <c r="G17" s="71"/>
      <c r="H17" s="71"/>
      <c r="I17" s="71"/>
      <c r="J17" s="75">
        <f t="shared" si="10"/>
        <v>173.45</v>
      </c>
      <c r="K17" s="75">
        <f t="shared" si="11"/>
        <v>173.45</v>
      </c>
      <c r="L17" s="71">
        <f>128.45+45</f>
        <v>173.45</v>
      </c>
      <c r="M17" s="71"/>
      <c r="N17" s="71"/>
      <c r="O17" s="71"/>
      <c r="P17" s="71"/>
      <c r="Q17" s="75">
        <f t="shared" si="7"/>
        <v>173.65</v>
      </c>
      <c r="R17" s="75">
        <f t="shared" si="8"/>
        <v>173.65</v>
      </c>
      <c r="S17" s="71">
        <f>127.65+46</f>
        <v>173.65</v>
      </c>
      <c r="T17" s="71"/>
      <c r="U17" s="71"/>
      <c r="V17" s="71"/>
      <c r="W17" s="71"/>
    </row>
    <row r="18" spans="1:23">
      <c r="A18" s="71"/>
      <c r="B18" s="76" t="s">
        <v>33</v>
      </c>
      <c r="C18" s="75">
        <f t="shared" si="3"/>
        <v>82.98</v>
      </c>
      <c r="D18" s="75">
        <f t="shared" ref="D18:D23" si="12">E18</f>
        <v>82.98</v>
      </c>
      <c r="E18" s="71">
        <f>62.18+20.8</f>
        <v>82.98</v>
      </c>
      <c r="F18" s="71"/>
      <c r="G18" s="71"/>
      <c r="H18" s="71"/>
      <c r="I18" s="71"/>
      <c r="J18" s="75">
        <f t="shared" si="10"/>
        <v>70.34</v>
      </c>
      <c r="K18" s="75">
        <f t="shared" si="11"/>
        <v>70.34</v>
      </c>
      <c r="L18" s="71">
        <f>49.34+21</f>
        <v>70.34</v>
      </c>
      <c r="M18" s="71"/>
      <c r="N18" s="71"/>
      <c r="O18" s="71"/>
      <c r="P18" s="71"/>
      <c r="Q18" s="75">
        <f t="shared" si="7"/>
        <v>72.23</v>
      </c>
      <c r="R18" s="75">
        <f t="shared" si="8"/>
        <v>72.23</v>
      </c>
      <c r="S18" s="71">
        <f>50.23+22</f>
        <v>72.23</v>
      </c>
      <c r="T18" s="71"/>
      <c r="U18" s="71"/>
      <c r="V18" s="71"/>
      <c r="W18" s="71"/>
    </row>
    <row r="19" spans="1:23">
      <c r="A19" s="71"/>
      <c r="B19" s="76" t="s">
        <v>34</v>
      </c>
      <c r="C19" s="75">
        <f t="shared" si="3"/>
        <v>2.82</v>
      </c>
      <c r="D19" s="75">
        <f t="shared" si="12"/>
        <v>2.82</v>
      </c>
      <c r="E19" s="71">
        <f>1.63+1.19</f>
        <v>2.82</v>
      </c>
      <c r="F19" s="71"/>
      <c r="G19" s="71"/>
      <c r="H19" s="71"/>
      <c r="I19" s="71"/>
      <c r="J19" s="75">
        <f t="shared" si="10"/>
        <v>5.64</v>
      </c>
      <c r="K19" s="75">
        <f t="shared" si="11"/>
        <v>5.64</v>
      </c>
      <c r="L19" s="71">
        <f>4.45+1.19</f>
        <v>5.64</v>
      </c>
      <c r="M19" s="71"/>
      <c r="N19" s="71"/>
      <c r="O19" s="71"/>
      <c r="P19" s="71"/>
      <c r="Q19" s="75">
        <f t="shared" si="7"/>
        <v>7.77</v>
      </c>
      <c r="R19" s="75">
        <f t="shared" si="8"/>
        <v>7.77</v>
      </c>
      <c r="S19" s="71">
        <f>6.58+1.19</f>
        <v>7.77</v>
      </c>
      <c r="T19" s="71"/>
      <c r="U19" s="71"/>
      <c r="V19" s="71"/>
      <c r="W19" s="71"/>
    </row>
    <row r="20" spans="1:23">
      <c r="A20" s="71"/>
      <c r="B20" s="78">
        <v>2089999</v>
      </c>
      <c r="C20" s="75">
        <f>D20+G20</f>
        <v>10.96</v>
      </c>
      <c r="D20" s="75">
        <f t="shared" si="12"/>
        <v>10.96</v>
      </c>
      <c r="E20" s="71">
        <v>10.96</v>
      </c>
      <c r="F20" s="71"/>
      <c r="G20" s="71"/>
      <c r="H20" s="71"/>
      <c r="I20" s="71"/>
      <c r="J20" s="75">
        <f t="shared" si="10"/>
        <v>9.65</v>
      </c>
      <c r="K20" s="75">
        <f t="shared" si="11"/>
        <v>9.65</v>
      </c>
      <c r="L20" s="71">
        <v>9.65</v>
      </c>
      <c r="M20" s="71"/>
      <c r="N20" s="71"/>
      <c r="O20" s="71"/>
      <c r="P20" s="71"/>
      <c r="Q20" s="75">
        <f t="shared" si="7"/>
        <v>10.69</v>
      </c>
      <c r="R20" s="75">
        <f t="shared" si="8"/>
        <v>10.69</v>
      </c>
      <c r="S20" s="71">
        <v>10.69</v>
      </c>
      <c r="T20" s="71"/>
      <c r="U20" s="71"/>
      <c r="V20" s="71"/>
      <c r="W20" s="71"/>
    </row>
    <row r="21" spans="1:23">
      <c r="A21" s="71"/>
      <c r="B21" s="76" t="s">
        <v>35</v>
      </c>
      <c r="C21" s="75">
        <f>D21+G21</f>
        <v>83.71</v>
      </c>
      <c r="D21" s="75">
        <f t="shared" si="12"/>
        <v>83.71</v>
      </c>
      <c r="E21" s="71">
        <f>56.19+27.52</f>
        <v>83.71</v>
      </c>
      <c r="F21" s="71"/>
      <c r="G21" s="71"/>
      <c r="H21" s="71"/>
      <c r="I21" s="71"/>
      <c r="J21" s="75">
        <f t="shared" si="10"/>
        <v>78.97</v>
      </c>
      <c r="K21" s="75">
        <f t="shared" si="11"/>
        <v>78.97</v>
      </c>
      <c r="L21" s="71">
        <f>69.65-18.68+28</f>
        <v>78.97</v>
      </c>
      <c r="M21" s="71"/>
      <c r="N21" s="71"/>
      <c r="O21" s="71"/>
      <c r="P21" s="71"/>
      <c r="Q21" s="75">
        <f t="shared" si="7"/>
        <v>85.79</v>
      </c>
      <c r="R21" s="75">
        <f t="shared" si="8"/>
        <v>85.79</v>
      </c>
      <c r="S21" s="71">
        <f>56.79+29</f>
        <v>85.79</v>
      </c>
      <c r="T21" s="71"/>
      <c r="U21" s="71"/>
      <c r="V21" s="71"/>
      <c r="W21" s="71"/>
    </row>
    <row r="22" spans="1:23">
      <c r="A22" s="71"/>
      <c r="B22" s="78">
        <v>2101103</v>
      </c>
      <c r="C22" s="75">
        <f>D22+G22</f>
        <v>19.09</v>
      </c>
      <c r="D22" s="75">
        <f t="shared" si="12"/>
        <v>19.09</v>
      </c>
      <c r="E22" s="71">
        <v>19.09</v>
      </c>
      <c r="F22" s="71"/>
      <c r="G22" s="71"/>
      <c r="H22" s="71"/>
      <c r="I22" s="71"/>
      <c r="J22" s="75">
        <f t="shared" si="10"/>
        <v>18.68</v>
      </c>
      <c r="K22" s="75">
        <f t="shared" si="11"/>
        <v>18.68</v>
      </c>
      <c r="L22" s="71">
        <v>18.68</v>
      </c>
      <c r="M22" s="71"/>
      <c r="N22" s="71"/>
      <c r="O22" s="71"/>
      <c r="P22" s="71"/>
      <c r="Q22" s="75">
        <f t="shared" si="7"/>
        <v>17.63</v>
      </c>
      <c r="R22" s="75">
        <f t="shared" si="8"/>
        <v>17.63</v>
      </c>
      <c r="S22" s="71">
        <v>17.63</v>
      </c>
      <c r="T22" s="71"/>
      <c r="U22" s="71"/>
      <c r="V22" s="71"/>
      <c r="W22" s="71"/>
    </row>
    <row r="23" spans="1:23">
      <c r="A23" s="71"/>
      <c r="B23" s="76" t="s">
        <v>36</v>
      </c>
      <c r="C23" s="75">
        <f>D23+G23</f>
        <v>141.77000000000001</v>
      </c>
      <c r="D23" s="75">
        <f t="shared" si="12"/>
        <v>141.77000000000001</v>
      </c>
      <c r="E23" s="71">
        <f>104.89+36.88</f>
        <v>141.77000000000001</v>
      </c>
      <c r="F23" s="71"/>
      <c r="G23" s="71"/>
      <c r="H23" s="71"/>
      <c r="I23" s="71"/>
      <c r="J23" s="75">
        <f t="shared" si="10"/>
        <v>136.13</v>
      </c>
      <c r="K23" s="75">
        <f t="shared" si="11"/>
        <v>136.13</v>
      </c>
      <c r="L23" s="71">
        <f>108.78-9.65+37</f>
        <v>136.13</v>
      </c>
      <c r="M23" s="71"/>
      <c r="N23" s="71"/>
      <c r="O23" s="71"/>
      <c r="P23" s="71"/>
      <c r="Q23" s="75">
        <f t="shared" si="7"/>
        <v>143.72</v>
      </c>
      <c r="R23" s="75">
        <f t="shared" si="8"/>
        <v>143.72</v>
      </c>
      <c r="S23" s="71">
        <f>105.72+38</f>
        <v>143.72</v>
      </c>
      <c r="T23" s="71"/>
      <c r="U23" s="71"/>
      <c r="V23" s="71"/>
      <c r="W23" s="71"/>
    </row>
    <row r="24" spans="1:23">
      <c r="A24" s="71"/>
      <c r="B24" s="71"/>
      <c r="C24" s="71"/>
      <c r="D24" s="71"/>
      <c r="E24" s="71"/>
      <c r="F24" s="71"/>
      <c r="G24" s="71"/>
      <c r="H24" s="71"/>
      <c r="I24" s="71"/>
      <c r="J24" s="71"/>
      <c r="K24" s="71"/>
      <c r="L24" s="71"/>
      <c r="M24" s="71"/>
      <c r="N24" s="71"/>
      <c r="O24" s="71"/>
      <c r="P24" s="71"/>
      <c r="Q24" s="71"/>
      <c r="R24" s="71"/>
      <c r="S24" s="71"/>
      <c r="T24" s="71"/>
      <c r="U24" s="71"/>
      <c r="V24" s="71"/>
      <c r="W24" s="71"/>
    </row>
    <row r="25" spans="1:23">
      <c r="A25" s="71"/>
      <c r="B25" s="71"/>
      <c r="C25" s="71"/>
      <c r="D25" s="71"/>
      <c r="E25" s="71"/>
      <c r="F25" s="71"/>
      <c r="G25" s="71"/>
      <c r="H25" s="71"/>
      <c r="I25" s="71"/>
      <c r="J25" s="71"/>
      <c r="K25" s="71"/>
      <c r="L25" s="71"/>
      <c r="M25" s="71"/>
      <c r="N25" s="71"/>
      <c r="O25" s="71"/>
      <c r="P25" s="71"/>
      <c r="Q25" s="71"/>
      <c r="R25" s="71"/>
      <c r="S25" s="71"/>
      <c r="T25" s="71"/>
      <c r="U25" s="71"/>
      <c r="V25" s="71"/>
      <c r="W25" s="71"/>
    </row>
    <row r="26" spans="1:23">
      <c r="A26" s="71"/>
      <c r="B26" s="71"/>
      <c r="C26" s="71"/>
      <c r="D26" s="71"/>
      <c r="E26" s="71"/>
      <c r="F26" s="71"/>
      <c r="G26" s="71"/>
      <c r="H26" s="71"/>
      <c r="I26" s="71"/>
      <c r="J26" s="71"/>
      <c r="K26" s="71"/>
      <c r="L26" s="71"/>
      <c r="M26" s="71"/>
      <c r="N26" s="71"/>
      <c r="O26" s="71"/>
      <c r="P26" s="71"/>
      <c r="Q26" s="71"/>
      <c r="R26" s="71"/>
      <c r="S26" s="71"/>
      <c r="T26" s="71"/>
      <c r="U26" s="71"/>
      <c r="V26" s="71"/>
      <c r="W26" s="71"/>
    </row>
    <row r="27" spans="1:23">
      <c r="A27" s="71"/>
      <c r="B27" s="71"/>
      <c r="C27" s="71"/>
      <c r="D27" s="71"/>
      <c r="E27" s="71"/>
      <c r="F27" s="71"/>
      <c r="G27" s="71"/>
      <c r="H27" s="71"/>
      <c r="I27" s="71"/>
      <c r="J27" s="71"/>
      <c r="K27" s="71"/>
      <c r="L27" s="71"/>
      <c r="M27" s="71"/>
      <c r="N27" s="71"/>
      <c r="O27" s="71"/>
      <c r="P27" s="71"/>
      <c r="Q27" s="71"/>
      <c r="R27" s="71"/>
      <c r="S27" s="71"/>
      <c r="T27" s="71"/>
      <c r="U27" s="71"/>
      <c r="V27" s="71"/>
      <c r="W27" s="71"/>
    </row>
    <row r="28" spans="1:23">
      <c r="A28" s="71"/>
      <c r="B28" s="71"/>
      <c r="C28" s="71"/>
      <c r="D28" s="71"/>
      <c r="E28" s="71"/>
      <c r="F28" s="71"/>
      <c r="G28" s="71"/>
      <c r="H28" s="71"/>
      <c r="I28" s="71"/>
      <c r="J28" s="71"/>
      <c r="K28" s="71"/>
      <c r="L28" s="71"/>
      <c r="M28" s="71"/>
      <c r="N28" s="71"/>
      <c r="O28" s="71"/>
      <c r="P28" s="71"/>
      <c r="Q28" s="71"/>
      <c r="R28" s="71"/>
      <c r="S28" s="71"/>
      <c r="T28" s="71"/>
      <c r="U28" s="71"/>
      <c r="V28" s="71"/>
      <c r="W28" s="71"/>
    </row>
    <row r="29" spans="1:23">
      <c r="A29" s="71"/>
      <c r="B29" s="71"/>
      <c r="C29" s="71"/>
      <c r="D29" s="71"/>
      <c r="E29" s="71"/>
      <c r="F29" s="71"/>
      <c r="G29" s="71"/>
      <c r="H29" s="71"/>
      <c r="I29" s="71"/>
      <c r="J29" s="71"/>
      <c r="K29" s="71"/>
      <c r="L29" s="71"/>
      <c r="M29" s="71"/>
      <c r="N29" s="71"/>
      <c r="O29" s="71"/>
      <c r="P29" s="71"/>
      <c r="Q29" s="71"/>
      <c r="R29" s="71"/>
      <c r="S29" s="71"/>
      <c r="T29" s="71"/>
      <c r="U29" s="71"/>
      <c r="V29" s="71"/>
      <c r="W29" s="71"/>
    </row>
    <row r="30" spans="1:23">
      <c r="A30" s="71"/>
      <c r="B30" s="71"/>
      <c r="C30" s="71"/>
      <c r="D30" s="71"/>
      <c r="E30" s="71"/>
      <c r="F30" s="71"/>
      <c r="G30" s="71"/>
      <c r="H30" s="71"/>
      <c r="I30" s="71"/>
      <c r="J30" s="71"/>
      <c r="K30" s="71"/>
      <c r="L30" s="71"/>
      <c r="M30" s="71"/>
      <c r="N30" s="71"/>
      <c r="O30" s="71"/>
      <c r="P30" s="71"/>
      <c r="Q30" s="71"/>
      <c r="R30" s="71"/>
      <c r="S30" s="71"/>
      <c r="T30" s="71"/>
      <c r="U30" s="71"/>
      <c r="V30" s="71"/>
      <c r="W30" s="71"/>
    </row>
    <row r="31" spans="1:23">
      <c r="A31" s="71"/>
      <c r="B31" s="71"/>
      <c r="C31" s="71"/>
      <c r="D31" s="71"/>
      <c r="E31" s="71"/>
      <c r="F31" s="71"/>
      <c r="G31" s="71"/>
      <c r="H31" s="71"/>
      <c r="I31" s="71"/>
      <c r="J31" s="71"/>
      <c r="K31" s="71"/>
      <c r="L31" s="71"/>
      <c r="M31" s="71"/>
      <c r="N31" s="71"/>
      <c r="O31" s="71"/>
      <c r="P31" s="71"/>
      <c r="Q31" s="71"/>
      <c r="R31" s="71"/>
      <c r="S31" s="71"/>
      <c r="T31" s="71"/>
      <c r="U31" s="71"/>
      <c r="V31" s="71"/>
      <c r="W31" s="71"/>
    </row>
    <row r="32" spans="1:23">
      <c r="A32" s="71"/>
      <c r="B32" s="71"/>
      <c r="C32" s="71"/>
      <c r="D32" s="71"/>
      <c r="E32" s="71"/>
      <c r="F32" s="71"/>
      <c r="G32" s="71"/>
      <c r="H32" s="71"/>
      <c r="I32" s="71"/>
      <c r="J32" s="71"/>
      <c r="K32" s="71"/>
      <c r="L32" s="71"/>
      <c r="M32" s="71"/>
      <c r="N32" s="71"/>
      <c r="O32" s="71"/>
      <c r="P32" s="71"/>
      <c r="Q32" s="71"/>
      <c r="R32" s="71"/>
      <c r="S32" s="71"/>
      <c r="T32" s="71"/>
      <c r="U32" s="71"/>
      <c r="V32" s="71"/>
      <c r="W32" s="71"/>
    </row>
    <row r="33" spans="1:23">
      <c r="A33" s="71"/>
      <c r="B33" s="71"/>
      <c r="C33" s="71"/>
      <c r="D33" s="71"/>
      <c r="E33" s="71"/>
      <c r="F33" s="71"/>
      <c r="G33" s="71"/>
      <c r="H33" s="71"/>
      <c r="I33" s="71"/>
      <c r="J33" s="71"/>
      <c r="K33" s="71"/>
      <c r="L33" s="71"/>
      <c r="M33" s="71"/>
      <c r="N33" s="71"/>
      <c r="O33" s="71"/>
      <c r="P33" s="71"/>
      <c r="Q33" s="71"/>
      <c r="R33" s="71"/>
      <c r="S33" s="71"/>
      <c r="T33" s="71"/>
      <c r="U33" s="71"/>
      <c r="V33" s="71"/>
      <c r="W33" s="71"/>
    </row>
    <row r="34" spans="1:23">
      <c r="A34" s="71"/>
      <c r="B34" s="71"/>
      <c r="C34" s="71"/>
      <c r="D34" s="71"/>
      <c r="E34" s="71"/>
      <c r="F34" s="71"/>
      <c r="G34" s="71"/>
      <c r="H34" s="71"/>
      <c r="I34" s="71"/>
      <c r="J34" s="71"/>
      <c r="K34" s="71"/>
      <c r="L34" s="71"/>
      <c r="M34" s="71"/>
      <c r="N34" s="71"/>
      <c r="O34" s="71"/>
      <c r="P34" s="71"/>
      <c r="Q34" s="71"/>
      <c r="R34" s="71"/>
      <c r="S34" s="71"/>
      <c r="T34" s="71"/>
      <c r="U34" s="71"/>
      <c r="V34" s="71"/>
      <c r="W34" s="71"/>
    </row>
    <row r="35" spans="1:23">
      <c r="A35" s="71"/>
      <c r="B35" s="71"/>
      <c r="C35" s="71"/>
      <c r="D35" s="71"/>
      <c r="E35" s="71"/>
      <c r="F35" s="71"/>
      <c r="G35" s="71"/>
      <c r="H35" s="71"/>
      <c r="I35" s="71"/>
      <c r="J35" s="71"/>
      <c r="K35" s="71"/>
      <c r="L35" s="71"/>
      <c r="M35" s="71"/>
      <c r="N35" s="71"/>
      <c r="O35" s="71"/>
      <c r="P35" s="71"/>
      <c r="Q35" s="71"/>
      <c r="R35" s="71"/>
      <c r="S35" s="71"/>
      <c r="T35" s="71"/>
      <c r="U35" s="71"/>
      <c r="V35" s="71"/>
      <c r="W35" s="71"/>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5"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dimension ref="A1:G23"/>
  <sheetViews>
    <sheetView workbookViewId="0">
      <selection activeCell="I18" sqref="I18"/>
    </sheetView>
  </sheetViews>
  <sheetFormatPr defaultColWidth="9" defaultRowHeight="14.25"/>
  <cols>
    <col min="1" max="1" width="12.125" customWidth="1"/>
    <col min="2" max="2" width="16.625" customWidth="1"/>
    <col min="3" max="3" width="43.375" customWidth="1"/>
    <col min="4" max="4" width="14.375" customWidth="1"/>
    <col min="5" max="7" width="11.375" customWidth="1"/>
  </cols>
  <sheetData>
    <row r="1" spans="1:7">
      <c r="G1" s="68" t="s">
        <v>37</v>
      </c>
    </row>
    <row r="2" spans="1:7" ht="25.5">
      <c r="A2" s="103" t="s">
        <v>38</v>
      </c>
      <c r="B2" s="103"/>
      <c r="C2" s="103"/>
      <c r="D2" s="103"/>
      <c r="E2" s="103"/>
      <c r="F2" s="103"/>
      <c r="G2" s="103"/>
    </row>
    <row r="4" spans="1:7">
      <c r="A4" s="69" t="s">
        <v>15</v>
      </c>
      <c r="B4" s="69"/>
    </row>
    <row r="5" spans="1:7" ht="21.95" customHeight="1">
      <c r="A5" s="105" t="s">
        <v>39</v>
      </c>
      <c r="B5" s="105" t="s">
        <v>40</v>
      </c>
      <c r="C5" s="105" t="s">
        <v>41</v>
      </c>
      <c r="D5" s="108" t="s">
        <v>42</v>
      </c>
      <c r="E5" s="104" t="s">
        <v>43</v>
      </c>
      <c r="F5" s="104"/>
      <c r="G5" s="104"/>
    </row>
    <row r="6" spans="1:7" ht="25.5" customHeight="1">
      <c r="A6" s="106"/>
      <c r="B6" s="106"/>
      <c r="C6" s="106"/>
      <c r="D6" s="106"/>
      <c r="E6" s="109" t="s">
        <v>25</v>
      </c>
      <c r="F6" s="110" t="s">
        <v>26</v>
      </c>
      <c r="G6" s="110" t="s">
        <v>44</v>
      </c>
    </row>
    <row r="7" spans="1:7" ht="40.5" customHeight="1">
      <c r="A7" s="107"/>
      <c r="B7" s="107"/>
      <c r="C7" s="107"/>
      <c r="D7" s="107"/>
      <c r="E7" s="109"/>
      <c r="F7" s="110"/>
      <c r="G7" s="110"/>
    </row>
    <row r="8" spans="1:7" ht="21" customHeight="1">
      <c r="A8" s="70" t="s">
        <v>28</v>
      </c>
      <c r="B8" s="70"/>
      <c r="C8" s="71"/>
      <c r="D8" s="71"/>
      <c r="E8" s="71">
        <f>SUM(E9:E22)</f>
        <v>129.88999999999999</v>
      </c>
      <c r="F8" s="71">
        <f>SUM(F9:F22)</f>
        <v>129.88999999999999</v>
      </c>
      <c r="G8" s="71"/>
    </row>
    <row r="9" spans="1:7" ht="21" customHeight="1">
      <c r="A9" s="70" t="s">
        <v>45</v>
      </c>
      <c r="B9" s="70" t="s">
        <v>46</v>
      </c>
      <c r="C9" s="72" t="s">
        <v>47</v>
      </c>
      <c r="D9" s="71">
        <v>2013815</v>
      </c>
      <c r="E9" s="71">
        <v>0.28999999999999998</v>
      </c>
      <c r="F9" s="71">
        <v>0.28999999999999998</v>
      </c>
      <c r="G9" s="71"/>
    </row>
    <row r="10" spans="1:7" ht="21" customHeight="1">
      <c r="A10" s="70" t="s">
        <v>48</v>
      </c>
      <c r="B10" s="70" t="s">
        <v>46</v>
      </c>
      <c r="C10" s="72" t="s">
        <v>49</v>
      </c>
      <c r="D10" s="71">
        <v>2013810</v>
      </c>
      <c r="E10" s="71">
        <v>1.1000000000000001</v>
      </c>
      <c r="F10" s="71">
        <v>1.1000000000000001</v>
      </c>
      <c r="G10" s="71"/>
    </row>
    <row r="11" spans="1:7" ht="21" customHeight="1">
      <c r="A11" s="70" t="s">
        <v>50</v>
      </c>
      <c r="B11" s="70" t="s">
        <v>51</v>
      </c>
      <c r="C11" s="72" t="s">
        <v>52</v>
      </c>
      <c r="D11" s="71">
        <v>2013899</v>
      </c>
      <c r="E11" s="71">
        <v>0.11</v>
      </c>
      <c r="F11" s="71">
        <v>0.11</v>
      </c>
      <c r="G11" s="71"/>
    </row>
    <row r="12" spans="1:7" ht="21" customHeight="1">
      <c r="A12" s="70" t="s">
        <v>53</v>
      </c>
      <c r="B12" s="70" t="s">
        <v>54</v>
      </c>
      <c r="C12" s="72" t="s">
        <v>55</v>
      </c>
      <c r="D12" s="71">
        <v>2013816</v>
      </c>
      <c r="E12" s="71">
        <v>44</v>
      </c>
      <c r="F12" s="71">
        <v>44</v>
      </c>
      <c r="G12" s="71"/>
    </row>
    <row r="13" spans="1:7" ht="21" customHeight="1">
      <c r="A13" s="70" t="s">
        <v>56</v>
      </c>
      <c r="B13" s="70" t="s">
        <v>54</v>
      </c>
      <c r="C13" s="72" t="s">
        <v>57</v>
      </c>
      <c r="D13" s="71">
        <v>2013816</v>
      </c>
      <c r="E13" s="71">
        <v>5</v>
      </c>
      <c r="F13" s="71">
        <v>5</v>
      </c>
      <c r="G13" s="71"/>
    </row>
    <row r="14" spans="1:7" ht="21" customHeight="1">
      <c r="A14" s="70" t="s">
        <v>58</v>
      </c>
      <c r="B14" s="70" t="s">
        <v>54</v>
      </c>
      <c r="C14" s="72" t="s">
        <v>59</v>
      </c>
      <c r="D14" s="71">
        <v>2013816</v>
      </c>
      <c r="E14" s="71">
        <v>1.5</v>
      </c>
      <c r="F14" s="71">
        <v>1.5</v>
      </c>
      <c r="G14" s="71"/>
    </row>
    <row r="15" spans="1:7" ht="21" customHeight="1">
      <c r="A15" s="70" t="s">
        <v>60</v>
      </c>
      <c r="B15" s="70" t="s">
        <v>54</v>
      </c>
      <c r="C15" s="72" t="s">
        <v>61</v>
      </c>
      <c r="D15" s="71">
        <v>2013816</v>
      </c>
      <c r="E15" s="71">
        <v>5</v>
      </c>
      <c r="F15" s="71">
        <v>5</v>
      </c>
      <c r="G15" s="71"/>
    </row>
    <row r="16" spans="1:7" ht="21" customHeight="1">
      <c r="A16" s="70" t="s">
        <v>62</v>
      </c>
      <c r="B16" s="70" t="s">
        <v>63</v>
      </c>
      <c r="C16" s="72" t="s">
        <v>64</v>
      </c>
      <c r="D16" s="71">
        <v>2013812</v>
      </c>
      <c r="E16" s="71">
        <v>2</v>
      </c>
      <c r="F16" s="71">
        <v>2</v>
      </c>
      <c r="G16" s="71"/>
    </row>
    <row r="17" spans="1:7" ht="21" customHeight="1">
      <c r="A17" s="70" t="s">
        <v>65</v>
      </c>
      <c r="B17" s="70" t="s">
        <v>66</v>
      </c>
      <c r="C17" s="70" t="s">
        <v>67</v>
      </c>
      <c r="D17" s="71">
        <v>2013899</v>
      </c>
      <c r="E17" s="71">
        <v>18</v>
      </c>
      <c r="F17" s="71">
        <v>18</v>
      </c>
      <c r="G17" s="70"/>
    </row>
    <row r="18" spans="1:7" ht="21" customHeight="1">
      <c r="A18" s="70" t="s">
        <v>68</v>
      </c>
      <c r="B18" s="70" t="s">
        <v>69</v>
      </c>
      <c r="C18" s="70" t="s">
        <v>69</v>
      </c>
      <c r="D18" s="71">
        <v>2013899</v>
      </c>
      <c r="E18" s="71">
        <v>7</v>
      </c>
      <c r="F18" s="71">
        <v>7</v>
      </c>
      <c r="G18" s="70"/>
    </row>
    <row r="19" spans="1:7" ht="21" customHeight="1">
      <c r="A19" s="70" t="s">
        <v>70</v>
      </c>
      <c r="B19" s="70" t="s">
        <v>71</v>
      </c>
      <c r="C19" s="70" t="s">
        <v>71</v>
      </c>
      <c r="D19" s="71">
        <v>2013899</v>
      </c>
      <c r="E19" s="71">
        <v>1.45</v>
      </c>
      <c r="F19" s="71">
        <v>1.45</v>
      </c>
      <c r="G19" s="70"/>
    </row>
    <row r="20" spans="1:7" ht="21" customHeight="1">
      <c r="A20" s="70" t="s">
        <v>72</v>
      </c>
      <c r="B20" s="70" t="s">
        <v>73</v>
      </c>
      <c r="C20" s="70" t="s">
        <v>73</v>
      </c>
      <c r="D20" s="71">
        <v>2013899</v>
      </c>
      <c r="E20" s="71">
        <v>5</v>
      </c>
      <c r="F20" s="71">
        <v>5</v>
      </c>
      <c r="G20" s="70"/>
    </row>
    <row r="21" spans="1:7" ht="21" customHeight="1">
      <c r="A21" s="70" t="s">
        <v>74</v>
      </c>
      <c r="B21" s="70" t="s">
        <v>75</v>
      </c>
      <c r="C21" s="70" t="s">
        <v>75</v>
      </c>
      <c r="D21" s="71">
        <v>2013899</v>
      </c>
      <c r="E21" s="71">
        <v>21</v>
      </c>
      <c r="F21" s="71">
        <v>21</v>
      </c>
      <c r="G21" s="70"/>
    </row>
    <row r="22" spans="1:7" ht="21" customHeight="1">
      <c r="A22" s="70" t="s">
        <v>76</v>
      </c>
      <c r="B22" s="70" t="s">
        <v>77</v>
      </c>
      <c r="C22" s="70" t="s">
        <v>77</v>
      </c>
      <c r="D22" s="71">
        <v>2013899</v>
      </c>
      <c r="E22" s="71">
        <v>18.440000000000001</v>
      </c>
      <c r="F22" s="71">
        <v>18.440000000000001</v>
      </c>
      <c r="G22" s="70"/>
    </row>
    <row r="23" spans="1:7" ht="15" customHeight="1">
      <c r="A23" s="70"/>
      <c r="B23" s="70"/>
      <c r="C23" s="70"/>
      <c r="D23" s="70"/>
      <c r="E23" s="70"/>
      <c r="F23" s="70"/>
      <c r="G23" s="70"/>
    </row>
  </sheetData>
  <mergeCells count="9">
    <mergeCell ref="A2:G2"/>
    <mergeCell ref="E5:G5"/>
    <mergeCell ref="A5:A7"/>
    <mergeCell ref="B5:B7"/>
    <mergeCell ref="C5:C7"/>
    <mergeCell ref="D5:D7"/>
    <mergeCell ref="E6:E7"/>
    <mergeCell ref="F6:F7"/>
    <mergeCell ref="G6:G7"/>
  </mergeCells>
  <phoneticPr fontId="15"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dimension ref="A1:G22"/>
  <sheetViews>
    <sheetView workbookViewId="0">
      <selection activeCell="F9" sqref="F9"/>
    </sheetView>
  </sheetViews>
  <sheetFormatPr defaultColWidth="9" defaultRowHeight="14.25"/>
  <cols>
    <col min="1" max="1" width="12.125" customWidth="1"/>
    <col min="2" max="3" width="16.625" customWidth="1"/>
    <col min="4" max="4" width="14.375" customWidth="1"/>
    <col min="5" max="7" width="11.375" customWidth="1"/>
  </cols>
  <sheetData>
    <row r="1" spans="1:7">
      <c r="G1" s="68" t="s">
        <v>78</v>
      </c>
    </row>
    <row r="2" spans="1:7" ht="25.5">
      <c r="A2" s="103" t="s">
        <v>79</v>
      </c>
      <c r="B2" s="103"/>
      <c r="C2" s="103"/>
      <c r="D2" s="103"/>
      <c r="E2" s="103"/>
      <c r="F2" s="103"/>
      <c r="G2" s="103"/>
    </row>
    <row r="4" spans="1:7">
      <c r="A4" s="69" t="s">
        <v>15</v>
      </c>
      <c r="B4" s="69"/>
    </row>
    <row r="5" spans="1:7" ht="21.95" customHeight="1">
      <c r="A5" s="105" t="s">
        <v>39</v>
      </c>
      <c r="B5" s="105" t="s">
        <v>40</v>
      </c>
      <c r="C5" s="105" t="s">
        <v>41</v>
      </c>
      <c r="D5" s="108" t="s">
        <v>42</v>
      </c>
      <c r="E5" s="104" t="s">
        <v>43</v>
      </c>
      <c r="F5" s="104"/>
      <c r="G5" s="104"/>
    </row>
    <row r="6" spans="1:7" ht="25.5" customHeight="1">
      <c r="A6" s="106"/>
      <c r="B6" s="106"/>
      <c r="C6" s="106"/>
      <c r="D6" s="106"/>
      <c r="E6" s="109" t="s">
        <v>25</v>
      </c>
      <c r="F6" s="110" t="s">
        <v>26</v>
      </c>
      <c r="G6" s="110" t="s">
        <v>44</v>
      </c>
    </row>
    <row r="7" spans="1:7" ht="40.5" customHeight="1">
      <c r="A7" s="107"/>
      <c r="B7" s="107"/>
      <c r="C7" s="107"/>
      <c r="D7" s="107"/>
      <c r="E7" s="109"/>
      <c r="F7" s="110"/>
      <c r="G7" s="110"/>
    </row>
    <row r="8" spans="1:7" ht="21" customHeight="1">
      <c r="A8" s="70" t="s">
        <v>28</v>
      </c>
      <c r="B8" s="70"/>
      <c r="C8" s="71"/>
      <c r="D8" s="71"/>
      <c r="E8" s="71">
        <f>SUM(E9:E21)</f>
        <v>132.88999999999999</v>
      </c>
      <c r="F8" s="71">
        <f>SUM(F9:F21)</f>
        <v>132.88999999999999</v>
      </c>
      <c r="G8" s="71"/>
    </row>
    <row r="9" spans="1:7" ht="21" customHeight="1">
      <c r="A9" s="70" t="s">
        <v>45</v>
      </c>
      <c r="B9" s="70" t="s">
        <v>46</v>
      </c>
      <c r="C9" s="72" t="s">
        <v>47</v>
      </c>
      <c r="D9" s="71">
        <v>2013815</v>
      </c>
      <c r="E9" s="71">
        <v>5</v>
      </c>
      <c r="F9" s="71">
        <v>5</v>
      </c>
      <c r="G9" s="71"/>
    </row>
    <row r="10" spans="1:7" ht="21" customHeight="1">
      <c r="A10" s="70" t="s">
        <v>48</v>
      </c>
      <c r="B10" s="70" t="s">
        <v>46</v>
      </c>
      <c r="C10" s="72" t="s">
        <v>49</v>
      </c>
      <c r="D10" s="71">
        <v>2013810</v>
      </c>
      <c r="E10" s="71">
        <v>2</v>
      </c>
      <c r="F10" s="71">
        <v>2</v>
      </c>
      <c r="G10" s="71"/>
    </row>
    <row r="11" spans="1:7" ht="21" customHeight="1">
      <c r="A11" s="70" t="s">
        <v>50</v>
      </c>
      <c r="B11" s="70" t="s">
        <v>51</v>
      </c>
      <c r="C11" s="72" t="s">
        <v>52</v>
      </c>
      <c r="D11" s="71">
        <v>2013899</v>
      </c>
      <c r="E11" s="71">
        <v>2</v>
      </c>
      <c r="F11" s="71">
        <v>2</v>
      </c>
      <c r="G11" s="71"/>
    </row>
    <row r="12" spans="1:7" ht="21" customHeight="1">
      <c r="A12" s="70" t="s">
        <v>53</v>
      </c>
      <c r="B12" s="70" t="s">
        <v>54</v>
      </c>
      <c r="C12" s="72" t="s">
        <v>55</v>
      </c>
      <c r="D12" s="71">
        <v>2013816</v>
      </c>
      <c r="E12" s="71">
        <v>44</v>
      </c>
      <c r="F12" s="71">
        <v>44</v>
      </c>
      <c r="G12" s="71"/>
    </row>
    <row r="13" spans="1:7" ht="21" customHeight="1">
      <c r="A13" s="70" t="s">
        <v>56</v>
      </c>
      <c r="B13" s="70" t="s">
        <v>54</v>
      </c>
      <c r="C13" s="72" t="s">
        <v>57</v>
      </c>
      <c r="D13" s="71">
        <v>2013816</v>
      </c>
      <c r="E13" s="71">
        <v>5</v>
      </c>
      <c r="F13" s="71">
        <v>5</v>
      </c>
      <c r="G13" s="71"/>
    </row>
    <row r="14" spans="1:7" ht="21" customHeight="1">
      <c r="A14" s="70" t="s">
        <v>58</v>
      </c>
      <c r="B14" s="70" t="s">
        <v>54</v>
      </c>
      <c r="C14" s="72" t="s">
        <v>59</v>
      </c>
      <c r="D14" s="71">
        <v>2013816</v>
      </c>
      <c r="E14" s="71">
        <v>2</v>
      </c>
      <c r="F14" s="71">
        <v>2</v>
      </c>
      <c r="G14" s="71"/>
    </row>
    <row r="15" spans="1:7" ht="21" customHeight="1">
      <c r="A15" s="70" t="s">
        <v>60</v>
      </c>
      <c r="B15" s="70" t="s">
        <v>54</v>
      </c>
      <c r="C15" s="72" t="s">
        <v>61</v>
      </c>
      <c r="D15" s="71">
        <v>2013816</v>
      </c>
      <c r="E15" s="71">
        <v>5</v>
      </c>
      <c r="F15" s="71">
        <v>5</v>
      </c>
      <c r="G15" s="71"/>
    </row>
    <row r="16" spans="1:7" ht="21" customHeight="1">
      <c r="A16" s="70" t="s">
        <v>62</v>
      </c>
      <c r="B16" s="70" t="s">
        <v>63</v>
      </c>
      <c r="C16" s="72" t="s">
        <v>64</v>
      </c>
      <c r="D16" s="71">
        <v>2013812</v>
      </c>
      <c r="E16" s="71">
        <v>2</v>
      </c>
      <c r="F16" s="71">
        <v>2</v>
      </c>
      <c r="G16" s="71"/>
    </row>
    <row r="17" spans="1:7" ht="21" customHeight="1">
      <c r="A17" s="70" t="s">
        <v>65</v>
      </c>
      <c r="B17" s="70" t="s">
        <v>66</v>
      </c>
      <c r="C17" s="72" t="s">
        <v>67</v>
      </c>
      <c r="D17" s="71">
        <v>2013899</v>
      </c>
      <c r="E17" s="71">
        <v>18</v>
      </c>
      <c r="F17" s="71">
        <v>18</v>
      </c>
      <c r="G17" s="71"/>
    </row>
    <row r="18" spans="1:7" ht="21" customHeight="1">
      <c r="A18" s="70" t="s">
        <v>68</v>
      </c>
      <c r="B18" s="70" t="s">
        <v>69</v>
      </c>
      <c r="C18" s="70" t="s">
        <v>69</v>
      </c>
      <c r="D18" s="71">
        <v>2013899</v>
      </c>
      <c r="E18" s="71">
        <v>7</v>
      </c>
      <c r="F18" s="71">
        <v>7</v>
      </c>
      <c r="G18" s="71"/>
    </row>
    <row r="19" spans="1:7" ht="21" customHeight="1">
      <c r="A19" s="70" t="s">
        <v>70</v>
      </c>
      <c r="B19" s="70" t="s">
        <v>71</v>
      </c>
      <c r="C19" s="70" t="s">
        <v>71</v>
      </c>
      <c r="D19" s="71">
        <v>2013899</v>
      </c>
      <c r="E19" s="71">
        <v>1.45</v>
      </c>
      <c r="F19" s="71">
        <v>1.45</v>
      </c>
      <c r="G19" s="71"/>
    </row>
    <row r="20" spans="1:7" ht="21" customHeight="1">
      <c r="A20" s="70" t="s">
        <v>72</v>
      </c>
      <c r="B20" s="70" t="s">
        <v>75</v>
      </c>
      <c r="C20" s="70" t="s">
        <v>75</v>
      </c>
      <c r="D20" s="71">
        <v>2013899</v>
      </c>
      <c r="E20" s="71">
        <v>21</v>
      </c>
      <c r="F20" s="71">
        <v>21</v>
      </c>
      <c r="G20" s="71"/>
    </row>
    <row r="21" spans="1:7" ht="21" customHeight="1">
      <c r="A21" s="70" t="s">
        <v>74</v>
      </c>
      <c r="B21" s="70" t="s">
        <v>77</v>
      </c>
      <c r="C21" s="70" t="s">
        <v>77</v>
      </c>
      <c r="D21" s="71">
        <v>2013899</v>
      </c>
      <c r="E21" s="71">
        <v>18.440000000000001</v>
      </c>
      <c r="F21" s="71">
        <v>18.440000000000001</v>
      </c>
      <c r="G21" s="71"/>
    </row>
    <row r="22" spans="1:7" ht="48.75" customHeight="1">
      <c r="A22" s="111"/>
      <c r="B22" s="111"/>
      <c r="C22" s="112"/>
      <c r="D22" s="112"/>
      <c r="E22" s="112"/>
      <c r="F22" s="112"/>
      <c r="G22" s="112"/>
    </row>
  </sheetData>
  <mergeCells count="10">
    <mergeCell ref="A2:G2"/>
    <mergeCell ref="E5:G5"/>
    <mergeCell ref="A22:G22"/>
    <mergeCell ref="A5:A7"/>
    <mergeCell ref="B5:B7"/>
    <mergeCell ref="C5:C7"/>
    <mergeCell ref="D5:D7"/>
    <mergeCell ref="E6:E7"/>
    <mergeCell ref="F6:F7"/>
    <mergeCell ref="G6:G7"/>
  </mergeCells>
  <phoneticPr fontId="15"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dimension ref="A1:G22"/>
  <sheetViews>
    <sheetView workbookViewId="0">
      <selection activeCell="E9" sqref="E9"/>
    </sheetView>
  </sheetViews>
  <sheetFormatPr defaultColWidth="9" defaultRowHeight="14.25"/>
  <cols>
    <col min="1" max="1" width="20.25" customWidth="1"/>
    <col min="2" max="3" width="16" customWidth="1"/>
    <col min="4" max="4" width="14.375" customWidth="1"/>
    <col min="5" max="7" width="11.375" customWidth="1"/>
  </cols>
  <sheetData>
    <row r="1" spans="1:7">
      <c r="G1" s="68" t="s">
        <v>80</v>
      </c>
    </row>
    <row r="2" spans="1:7" ht="25.5">
      <c r="A2" s="103" t="s">
        <v>81</v>
      </c>
      <c r="B2" s="103"/>
      <c r="C2" s="103"/>
      <c r="D2" s="103"/>
      <c r="E2" s="103"/>
      <c r="F2" s="103"/>
      <c r="G2" s="103"/>
    </row>
    <row r="4" spans="1:7">
      <c r="A4" s="69" t="s">
        <v>15</v>
      </c>
      <c r="B4" s="69"/>
    </row>
    <row r="5" spans="1:7" ht="21.95" customHeight="1">
      <c r="A5" s="105" t="s">
        <v>39</v>
      </c>
      <c r="B5" s="105" t="s">
        <v>40</v>
      </c>
      <c r="C5" s="105" t="s">
        <v>41</v>
      </c>
      <c r="D5" s="108" t="s">
        <v>42</v>
      </c>
      <c r="E5" s="104" t="s">
        <v>43</v>
      </c>
      <c r="F5" s="104"/>
      <c r="G5" s="104"/>
    </row>
    <row r="6" spans="1:7" ht="25.5" customHeight="1">
      <c r="A6" s="106"/>
      <c r="B6" s="106"/>
      <c r="C6" s="106"/>
      <c r="D6" s="106"/>
      <c r="E6" s="109" t="s">
        <v>25</v>
      </c>
      <c r="F6" s="110" t="s">
        <v>26</v>
      </c>
      <c r="G6" s="110" t="s">
        <v>44</v>
      </c>
    </row>
    <row r="7" spans="1:7" ht="40.5" customHeight="1">
      <c r="A7" s="107"/>
      <c r="B7" s="107"/>
      <c r="C7" s="107"/>
      <c r="D7" s="107"/>
      <c r="E7" s="109"/>
      <c r="F7" s="110"/>
      <c r="G7" s="110"/>
    </row>
    <row r="8" spans="1:7" ht="21" customHeight="1">
      <c r="A8" s="70" t="s">
        <v>28</v>
      </c>
      <c r="B8" s="70"/>
      <c r="C8" s="71"/>
      <c r="D8" s="71"/>
      <c r="E8" s="71">
        <f>SUM(E9:E21)</f>
        <v>144.88999999999999</v>
      </c>
      <c r="F8" s="71">
        <f>SUM(F9:F21)</f>
        <v>144.88999999999999</v>
      </c>
      <c r="G8" s="71"/>
    </row>
    <row r="9" spans="1:7" ht="21" customHeight="1">
      <c r="A9" s="70" t="s">
        <v>45</v>
      </c>
      <c r="B9" s="70" t="s">
        <v>46</v>
      </c>
      <c r="C9" s="72" t="s">
        <v>47</v>
      </c>
      <c r="D9" s="71">
        <v>2013815</v>
      </c>
      <c r="E9" s="71">
        <f t="shared" ref="E9:E17" si="0">F9</f>
        <v>5</v>
      </c>
      <c r="F9" s="71">
        <v>5</v>
      </c>
      <c r="G9" s="71"/>
    </row>
    <row r="10" spans="1:7" ht="21" customHeight="1">
      <c r="A10" s="70" t="s">
        <v>48</v>
      </c>
      <c r="B10" s="70" t="s">
        <v>46</v>
      </c>
      <c r="C10" s="72" t="s">
        <v>49</v>
      </c>
      <c r="D10" s="71">
        <v>2013810</v>
      </c>
      <c r="E10" s="71">
        <f t="shared" si="0"/>
        <v>5</v>
      </c>
      <c r="F10" s="71">
        <v>5</v>
      </c>
      <c r="G10" s="71"/>
    </row>
    <row r="11" spans="1:7" ht="21" customHeight="1">
      <c r="A11" s="70" t="s">
        <v>50</v>
      </c>
      <c r="B11" s="70" t="s">
        <v>51</v>
      </c>
      <c r="C11" s="72" t="s">
        <v>52</v>
      </c>
      <c r="D11" s="71">
        <v>2013899</v>
      </c>
      <c r="E11" s="71">
        <f t="shared" si="0"/>
        <v>5</v>
      </c>
      <c r="F11" s="71">
        <v>5</v>
      </c>
      <c r="G11" s="71"/>
    </row>
    <row r="12" spans="1:7" ht="21" customHeight="1">
      <c r="A12" s="70" t="s">
        <v>53</v>
      </c>
      <c r="B12" s="70" t="s">
        <v>54</v>
      </c>
      <c r="C12" s="72" t="s">
        <v>55</v>
      </c>
      <c r="D12" s="71">
        <v>2013816</v>
      </c>
      <c r="E12" s="71">
        <f t="shared" si="0"/>
        <v>44</v>
      </c>
      <c r="F12" s="71">
        <v>44</v>
      </c>
      <c r="G12" s="71"/>
    </row>
    <row r="13" spans="1:7" ht="21" customHeight="1">
      <c r="A13" s="70" t="s">
        <v>56</v>
      </c>
      <c r="B13" s="70" t="s">
        <v>54</v>
      </c>
      <c r="C13" s="72" t="s">
        <v>57</v>
      </c>
      <c r="D13" s="71">
        <v>2013816</v>
      </c>
      <c r="E13" s="71">
        <f t="shared" si="0"/>
        <v>5</v>
      </c>
      <c r="F13" s="71">
        <v>5</v>
      </c>
      <c r="G13" s="71"/>
    </row>
    <row r="14" spans="1:7" ht="21" customHeight="1">
      <c r="A14" s="70" t="s">
        <v>58</v>
      </c>
      <c r="B14" s="70" t="s">
        <v>54</v>
      </c>
      <c r="C14" s="72" t="s">
        <v>59</v>
      </c>
      <c r="D14" s="71">
        <v>2013816</v>
      </c>
      <c r="E14" s="71">
        <f t="shared" si="0"/>
        <v>5</v>
      </c>
      <c r="F14" s="71">
        <v>5</v>
      </c>
      <c r="G14" s="71"/>
    </row>
    <row r="15" spans="1:7" ht="21" customHeight="1">
      <c r="A15" s="70" t="s">
        <v>60</v>
      </c>
      <c r="B15" s="70" t="s">
        <v>54</v>
      </c>
      <c r="C15" s="72" t="s">
        <v>61</v>
      </c>
      <c r="D15" s="71">
        <v>2013816</v>
      </c>
      <c r="E15" s="71">
        <f t="shared" si="0"/>
        <v>5</v>
      </c>
      <c r="F15" s="71">
        <v>5</v>
      </c>
      <c r="G15" s="71"/>
    </row>
    <row r="16" spans="1:7" ht="21" customHeight="1">
      <c r="A16" s="70" t="s">
        <v>62</v>
      </c>
      <c r="B16" s="70" t="s">
        <v>63</v>
      </c>
      <c r="C16" s="72" t="s">
        <v>64</v>
      </c>
      <c r="D16" s="71">
        <v>2013812</v>
      </c>
      <c r="E16" s="71">
        <f t="shared" si="0"/>
        <v>5</v>
      </c>
      <c r="F16" s="71">
        <v>5</v>
      </c>
      <c r="G16" s="71"/>
    </row>
    <row r="17" spans="1:7" ht="21" customHeight="1">
      <c r="A17" s="70" t="s">
        <v>65</v>
      </c>
      <c r="B17" s="70" t="s">
        <v>66</v>
      </c>
      <c r="C17" s="70" t="s">
        <v>67</v>
      </c>
      <c r="D17" s="71">
        <v>2013899</v>
      </c>
      <c r="E17" s="71">
        <f t="shared" si="0"/>
        <v>18</v>
      </c>
      <c r="F17" s="71">
        <v>18</v>
      </c>
      <c r="G17" s="71"/>
    </row>
    <row r="18" spans="1:7" ht="21" customHeight="1">
      <c r="A18" s="70" t="s">
        <v>68</v>
      </c>
      <c r="B18" s="70" t="s">
        <v>69</v>
      </c>
      <c r="C18" s="70" t="s">
        <v>69</v>
      </c>
      <c r="D18" s="71">
        <v>2013899</v>
      </c>
      <c r="E18" s="71">
        <v>7</v>
      </c>
      <c r="F18" s="71">
        <v>7</v>
      </c>
      <c r="G18" s="71"/>
    </row>
    <row r="19" spans="1:7" ht="21" customHeight="1">
      <c r="A19" s="70" t="s">
        <v>70</v>
      </c>
      <c r="B19" s="70" t="s">
        <v>71</v>
      </c>
      <c r="C19" s="70" t="s">
        <v>71</v>
      </c>
      <c r="D19" s="71">
        <v>2013899</v>
      </c>
      <c r="E19" s="71">
        <v>1.45</v>
      </c>
      <c r="F19" s="71">
        <v>1.45</v>
      </c>
      <c r="G19" s="71"/>
    </row>
    <row r="20" spans="1:7" ht="21" customHeight="1">
      <c r="A20" s="70" t="s">
        <v>72</v>
      </c>
      <c r="B20" s="70" t="s">
        <v>75</v>
      </c>
      <c r="C20" s="70" t="s">
        <v>75</v>
      </c>
      <c r="D20" s="71">
        <v>2013899</v>
      </c>
      <c r="E20" s="71">
        <v>21</v>
      </c>
      <c r="F20" s="71">
        <v>21</v>
      </c>
      <c r="G20" s="71"/>
    </row>
    <row r="21" spans="1:7" ht="21" customHeight="1">
      <c r="A21" s="70" t="s">
        <v>74</v>
      </c>
      <c r="B21" s="70" t="s">
        <v>77</v>
      </c>
      <c r="C21" s="70" t="s">
        <v>77</v>
      </c>
      <c r="D21" s="71">
        <v>2013899</v>
      </c>
      <c r="E21" s="71">
        <v>18.440000000000001</v>
      </c>
      <c r="F21" s="71">
        <v>18.440000000000001</v>
      </c>
      <c r="G21" s="71"/>
    </row>
    <row r="22" spans="1:7" ht="48.75" customHeight="1">
      <c r="A22" s="111"/>
      <c r="B22" s="111"/>
      <c r="C22" s="112"/>
      <c r="D22" s="112"/>
      <c r="E22" s="112"/>
      <c r="F22" s="112"/>
      <c r="G22" s="112"/>
    </row>
  </sheetData>
  <mergeCells count="10">
    <mergeCell ref="A2:G2"/>
    <mergeCell ref="E5:G5"/>
    <mergeCell ref="A22:G22"/>
    <mergeCell ref="A5:A7"/>
    <mergeCell ref="B5:B7"/>
    <mergeCell ref="C5:C7"/>
    <mergeCell ref="D5:D7"/>
    <mergeCell ref="E6:E7"/>
    <mergeCell ref="F6:F7"/>
    <mergeCell ref="G6:G7"/>
  </mergeCells>
  <phoneticPr fontId="15"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dimension ref="A1:U27"/>
  <sheetViews>
    <sheetView workbookViewId="0">
      <selection activeCell="A2" sqref="A2:U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13" t="s">
        <v>82</v>
      </c>
      <c r="B1" s="113"/>
      <c r="C1" s="113"/>
      <c r="D1" s="113"/>
      <c r="E1" s="113"/>
      <c r="F1" s="113"/>
    </row>
    <row r="2" spans="1:21" ht="28.5" customHeight="1">
      <c r="A2" s="114" t="s">
        <v>83</v>
      </c>
      <c r="B2" s="114"/>
      <c r="C2" s="114"/>
      <c r="D2" s="114"/>
      <c r="E2" s="114"/>
      <c r="F2" s="114"/>
      <c r="G2" s="114"/>
      <c r="H2" s="114"/>
      <c r="I2" s="114"/>
      <c r="J2" s="114"/>
      <c r="K2" s="114"/>
      <c r="L2" s="114"/>
      <c r="M2" s="114"/>
      <c r="N2" s="114"/>
      <c r="O2" s="114"/>
      <c r="P2" s="114"/>
      <c r="Q2" s="114"/>
      <c r="R2" s="114"/>
      <c r="S2" s="114"/>
      <c r="T2" s="114"/>
      <c r="U2" s="114"/>
    </row>
    <row r="3" spans="1:21" ht="21" customHeight="1">
      <c r="T3" s="4" t="s">
        <v>16</v>
      </c>
    </row>
    <row r="4" spans="1:21" s="62" customFormat="1" ht="21.75" customHeight="1">
      <c r="A4" s="122" t="s">
        <v>84</v>
      </c>
      <c r="B4" s="122" t="s">
        <v>85</v>
      </c>
      <c r="C4" s="122" t="s">
        <v>86</v>
      </c>
      <c r="D4" s="122" t="s">
        <v>87</v>
      </c>
      <c r="E4" s="115" t="s">
        <v>88</v>
      </c>
      <c r="F4" s="115" t="s">
        <v>89</v>
      </c>
      <c r="G4" s="115" t="s">
        <v>90</v>
      </c>
      <c r="H4" s="115"/>
      <c r="I4" s="116" t="s">
        <v>91</v>
      </c>
      <c r="J4" s="117"/>
      <c r="K4" s="117"/>
      <c r="L4" s="117"/>
      <c r="M4" s="117"/>
      <c r="N4" s="117"/>
      <c r="O4" s="118"/>
      <c r="P4" s="118"/>
      <c r="Q4" s="118"/>
      <c r="R4" s="118"/>
      <c r="S4" s="118"/>
      <c r="T4" s="118"/>
      <c r="U4" s="119"/>
    </row>
    <row r="5" spans="1:21" s="62" customFormat="1" ht="28.5" customHeight="1">
      <c r="A5" s="123"/>
      <c r="B5" s="123"/>
      <c r="C5" s="123"/>
      <c r="D5" s="123"/>
      <c r="E5" s="115"/>
      <c r="F5" s="115"/>
      <c r="G5" s="115" t="s">
        <v>23</v>
      </c>
      <c r="H5" s="125" t="s">
        <v>24</v>
      </c>
      <c r="I5" s="115" t="s">
        <v>22</v>
      </c>
      <c r="J5" s="115" t="s">
        <v>92</v>
      </c>
      <c r="K5" s="115" t="s">
        <v>93</v>
      </c>
      <c r="L5" s="115" t="s">
        <v>94</v>
      </c>
      <c r="M5" s="115" t="s">
        <v>95</v>
      </c>
      <c r="N5" s="115" t="s">
        <v>96</v>
      </c>
      <c r="O5" s="119" t="s">
        <v>97</v>
      </c>
      <c r="P5" s="115" t="s">
        <v>98</v>
      </c>
      <c r="Q5" s="115" t="s">
        <v>99</v>
      </c>
      <c r="R5" s="115" t="s">
        <v>100</v>
      </c>
      <c r="S5" s="115" t="s">
        <v>101</v>
      </c>
      <c r="T5" s="115" t="s">
        <v>102</v>
      </c>
      <c r="U5" s="115"/>
    </row>
    <row r="6" spans="1:21" s="62" customFormat="1" ht="60" customHeight="1">
      <c r="A6" s="124"/>
      <c r="B6" s="124"/>
      <c r="C6" s="124"/>
      <c r="D6" s="124"/>
      <c r="E6" s="115"/>
      <c r="F6" s="115"/>
      <c r="G6" s="115"/>
      <c r="H6" s="125"/>
      <c r="I6" s="115"/>
      <c r="J6" s="115"/>
      <c r="K6" s="115"/>
      <c r="L6" s="115"/>
      <c r="M6" s="115"/>
      <c r="N6" s="115"/>
      <c r="O6" s="119"/>
      <c r="P6" s="115"/>
      <c r="Q6" s="115"/>
      <c r="R6" s="115"/>
      <c r="S6" s="115"/>
      <c r="T6" s="63" t="s">
        <v>103</v>
      </c>
      <c r="U6" s="63" t="s">
        <v>104</v>
      </c>
    </row>
    <row r="7" spans="1:21">
      <c r="A7" s="59"/>
      <c r="B7" s="59"/>
      <c r="C7" s="59"/>
      <c r="D7" s="59"/>
      <c r="E7" s="59"/>
      <c r="F7" s="59"/>
      <c r="G7" s="59"/>
      <c r="H7" s="64"/>
      <c r="I7" s="59"/>
      <c r="J7" s="59"/>
      <c r="K7" s="59"/>
      <c r="L7" s="59"/>
      <c r="M7" s="59"/>
      <c r="N7" s="59"/>
      <c r="O7" s="66"/>
      <c r="P7" s="59"/>
      <c r="Q7" s="59"/>
      <c r="R7" s="59"/>
      <c r="S7" s="59"/>
      <c r="T7" s="59"/>
      <c r="U7" s="59"/>
    </row>
    <row r="8" spans="1:21">
      <c r="A8" s="59"/>
      <c r="B8" s="59"/>
      <c r="C8" s="59"/>
      <c r="D8" s="59"/>
      <c r="E8" s="59"/>
      <c r="F8" s="59"/>
      <c r="G8" s="59"/>
      <c r="H8" s="64"/>
      <c r="I8" s="59"/>
      <c r="J8" s="59"/>
      <c r="K8" s="59"/>
      <c r="L8" s="59"/>
      <c r="M8" s="59"/>
      <c r="N8" s="59"/>
      <c r="O8" s="66"/>
      <c r="P8" s="59"/>
      <c r="Q8" s="59"/>
      <c r="R8" s="59"/>
      <c r="S8" s="59"/>
      <c r="T8" s="59"/>
      <c r="U8" s="59"/>
    </row>
    <row r="9" spans="1:21">
      <c r="A9" s="59"/>
      <c r="B9" s="59"/>
      <c r="C9" s="59"/>
      <c r="D9" s="59"/>
      <c r="E9" s="59"/>
      <c r="F9" s="59"/>
      <c r="G9" s="59"/>
      <c r="H9" s="64"/>
      <c r="I9" s="59"/>
      <c r="J9" s="59"/>
      <c r="K9" s="59"/>
      <c r="L9" s="59"/>
      <c r="M9" s="59"/>
      <c r="N9" s="59"/>
      <c r="O9" s="66"/>
      <c r="P9" s="59"/>
      <c r="Q9" s="59"/>
      <c r="R9" s="59"/>
      <c r="S9" s="59"/>
      <c r="T9" s="59"/>
      <c r="U9" s="59"/>
    </row>
    <row r="10" spans="1:21">
      <c r="A10" s="59"/>
      <c r="B10" s="59"/>
      <c r="C10" s="59"/>
      <c r="D10" s="59"/>
      <c r="E10" s="59"/>
      <c r="F10" s="59"/>
      <c r="G10" s="59"/>
      <c r="H10" s="64"/>
      <c r="I10" s="59"/>
      <c r="J10" s="59"/>
      <c r="K10" s="59"/>
      <c r="L10" s="59"/>
      <c r="M10" s="59"/>
      <c r="N10" s="59"/>
      <c r="O10" s="66"/>
      <c r="P10" s="59"/>
      <c r="Q10" s="59"/>
      <c r="R10" s="59"/>
      <c r="S10" s="59"/>
      <c r="T10" s="59"/>
      <c r="U10" s="59"/>
    </row>
    <row r="11" spans="1:21">
      <c r="A11" s="59"/>
      <c r="B11" s="59"/>
      <c r="C11" s="59"/>
      <c r="D11" s="59"/>
      <c r="E11" s="59"/>
      <c r="F11" s="59"/>
      <c r="G11" s="59"/>
      <c r="H11" s="59"/>
      <c r="I11" s="67"/>
      <c r="J11" s="67"/>
      <c r="K11" s="67"/>
      <c r="L11" s="67"/>
      <c r="M11" s="67"/>
      <c r="N11" s="67"/>
      <c r="O11" s="59"/>
      <c r="P11" s="59"/>
      <c r="Q11" s="59"/>
      <c r="R11" s="59"/>
      <c r="S11" s="59"/>
      <c r="T11" s="59"/>
      <c r="U11" s="59"/>
    </row>
    <row r="12" spans="1:21">
      <c r="A12" s="59"/>
      <c r="B12" s="59"/>
      <c r="C12" s="59"/>
      <c r="D12" s="59"/>
      <c r="E12" s="59"/>
      <c r="F12" s="59"/>
      <c r="G12" s="59"/>
      <c r="H12" s="59"/>
      <c r="I12" s="59"/>
      <c r="J12" s="59"/>
      <c r="K12" s="59"/>
      <c r="L12" s="59"/>
      <c r="M12" s="59"/>
      <c r="N12" s="59"/>
      <c r="O12" s="59"/>
      <c r="P12" s="59"/>
      <c r="Q12" s="59"/>
      <c r="R12" s="59"/>
      <c r="S12" s="59"/>
      <c r="T12" s="59"/>
      <c r="U12" s="59"/>
    </row>
    <row r="13" spans="1:21">
      <c r="A13" s="59"/>
      <c r="B13" s="59"/>
      <c r="C13" s="59"/>
      <c r="D13" s="59"/>
      <c r="E13" s="59"/>
      <c r="F13" s="59"/>
      <c r="G13" s="59"/>
      <c r="H13" s="59"/>
      <c r="I13" s="59"/>
      <c r="J13" s="59"/>
      <c r="K13" s="59"/>
      <c r="L13" s="59"/>
      <c r="M13" s="59"/>
      <c r="N13" s="59"/>
      <c r="O13" s="59"/>
      <c r="P13" s="59"/>
      <c r="Q13" s="59"/>
      <c r="R13" s="59"/>
      <c r="S13" s="59"/>
      <c r="T13" s="59"/>
      <c r="U13" s="59"/>
    </row>
    <row r="14" spans="1:21">
      <c r="A14" s="59"/>
      <c r="B14" s="59"/>
      <c r="C14" s="59"/>
      <c r="D14" s="59"/>
      <c r="E14" s="59"/>
      <c r="F14" s="59"/>
      <c r="G14" s="59"/>
      <c r="H14" s="59"/>
      <c r="I14" s="59"/>
      <c r="J14" s="59"/>
      <c r="K14" s="59"/>
      <c r="L14" s="59"/>
      <c r="M14" s="59"/>
      <c r="N14" s="59"/>
      <c r="O14" s="59"/>
      <c r="P14" s="59"/>
      <c r="Q14" s="59"/>
      <c r="R14" s="59"/>
      <c r="S14" s="59"/>
      <c r="T14" s="59"/>
      <c r="U14" s="59"/>
    </row>
    <row r="15" spans="1:21">
      <c r="A15" s="59"/>
      <c r="B15" s="59"/>
      <c r="C15" s="59"/>
      <c r="D15" s="59"/>
      <c r="E15" s="59"/>
      <c r="F15" s="59"/>
      <c r="G15" s="59"/>
      <c r="H15" s="59"/>
      <c r="I15" s="59"/>
      <c r="J15" s="59"/>
      <c r="K15" s="59"/>
      <c r="L15" s="59"/>
      <c r="M15" s="59"/>
      <c r="N15" s="59"/>
      <c r="O15" s="59"/>
      <c r="P15" s="59"/>
      <c r="Q15" s="59"/>
      <c r="R15" s="59"/>
      <c r="S15" s="59"/>
      <c r="T15" s="59"/>
      <c r="U15" s="59"/>
    </row>
    <row r="16" spans="1:21">
      <c r="A16" s="59"/>
      <c r="B16" s="59"/>
      <c r="C16" s="59"/>
      <c r="D16" s="59"/>
      <c r="E16" s="59"/>
      <c r="F16" s="59"/>
      <c r="G16" s="59"/>
      <c r="H16" s="59"/>
      <c r="I16" s="59"/>
      <c r="J16" s="59"/>
      <c r="K16" s="59"/>
      <c r="L16" s="59"/>
      <c r="M16" s="59"/>
      <c r="N16" s="59"/>
      <c r="O16" s="59"/>
      <c r="P16" s="59"/>
      <c r="Q16" s="59"/>
      <c r="R16" s="59"/>
      <c r="S16" s="59"/>
      <c r="T16" s="59"/>
      <c r="U16" s="59"/>
    </row>
    <row r="17" spans="1:21">
      <c r="A17" s="59"/>
      <c r="B17" s="59"/>
      <c r="C17" s="59"/>
      <c r="D17" s="59"/>
      <c r="E17" s="59"/>
      <c r="F17" s="59"/>
      <c r="G17" s="59"/>
      <c r="H17" s="59"/>
      <c r="I17" s="59"/>
      <c r="J17" s="59"/>
      <c r="K17" s="59"/>
      <c r="L17" s="59"/>
      <c r="M17" s="59"/>
      <c r="N17" s="59"/>
      <c r="O17" s="59"/>
      <c r="P17" s="59"/>
      <c r="Q17" s="59"/>
      <c r="R17" s="59"/>
      <c r="S17" s="59"/>
      <c r="T17" s="59"/>
      <c r="U17" s="59"/>
    </row>
    <row r="18" spans="1:21">
      <c r="A18" s="59"/>
      <c r="B18" s="59"/>
      <c r="C18" s="59"/>
      <c r="D18" s="59"/>
      <c r="E18" s="59"/>
      <c r="F18" s="59"/>
      <c r="G18" s="59"/>
      <c r="H18" s="59"/>
      <c r="I18" s="59"/>
      <c r="J18" s="59"/>
      <c r="K18" s="59"/>
      <c r="L18" s="59"/>
      <c r="M18" s="59"/>
      <c r="N18" s="59"/>
      <c r="O18" s="59"/>
      <c r="P18" s="59"/>
      <c r="Q18" s="59"/>
      <c r="R18" s="59"/>
      <c r="S18" s="59"/>
      <c r="T18" s="59"/>
      <c r="U18" s="59"/>
    </row>
    <row r="19" spans="1:21">
      <c r="A19" s="59"/>
      <c r="B19" s="59"/>
      <c r="C19" s="59"/>
      <c r="D19" s="59"/>
      <c r="E19" s="59"/>
      <c r="F19" s="59"/>
      <c r="G19" s="59"/>
      <c r="H19" s="59"/>
      <c r="I19" s="59"/>
      <c r="J19" s="59"/>
      <c r="K19" s="59"/>
      <c r="L19" s="59"/>
      <c r="M19" s="59"/>
      <c r="N19" s="59"/>
      <c r="O19" s="59"/>
      <c r="P19" s="59"/>
      <c r="Q19" s="59"/>
      <c r="R19" s="59"/>
      <c r="S19" s="59"/>
      <c r="T19" s="59"/>
      <c r="U19" s="59"/>
    </row>
    <row r="20" spans="1:21">
      <c r="A20" s="59"/>
      <c r="B20" s="59"/>
      <c r="C20" s="59"/>
      <c r="D20" s="59"/>
      <c r="E20" s="59"/>
      <c r="F20" s="59"/>
      <c r="G20" s="59"/>
      <c r="H20" s="59"/>
      <c r="I20" s="59"/>
      <c r="J20" s="59"/>
      <c r="K20" s="59"/>
      <c r="L20" s="59"/>
      <c r="M20" s="59"/>
      <c r="N20" s="59"/>
      <c r="O20" s="59"/>
      <c r="P20" s="59"/>
      <c r="Q20" s="59"/>
      <c r="R20" s="59"/>
      <c r="S20" s="59"/>
      <c r="T20" s="59"/>
      <c r="U20" s="59"/>
    </row>
    <row r="21" spans="1:21">
      <c r="A21" s="59"/>
      <c r="B21" s="59"/>
      <c r="C21" s="59"/>
      <c r="D21" s="59"/>
      <c r="E21" s="59"/>
      <c r="F21" s="59"/>
      <c r="G21" s="59"/>
      <c r="H21" s="59"/>
      <c r="I21" s="59"/>
      <c r="J21" s="59"/>
      <c r="K21" s="59"/>
      <c r="L21" s="59"/>
      <c r="M21" s="59"/>
      <c r="N21" s="59"/>
      <c r="O21" s="59"/>
      <c r="P21" s="59"/>
      <c r="Q21" s="59"/>
      <c r="R21" s="59"/>
      <c r="S21" s="59"/>
      <c r="T21" s="59"/>
      <c r="U21" s="59"/>
    </row>
    <row r="22" spans="1:21">
      <c r="A22" s="59"/>
      <c r="B22" s="59"/>
      <c r="C22" s="59"/>
      <c r="D22" s="59"/>
      <c r="E22" s="59"/>
      <c r="F22" s="59"/>
      <c r="G22" s="59"/>
      <c r="H22" s="59"/>
      <c r="I22" s="59"/>
      <c r="J22" s="59"/>
      <c r="K22" s="59"/>
      <c r="L22" s="59"/>
      <c r="M22" s="59"/>
      <c r="N22" s="59"/>
      <c r="O22" s="59"/>
      <c r="P22" s="59"/>
      <c r="Q22" s="59"/>
      <c r="R22" s="59"/>
      <c r="S22" s="59"/>
      <c r="T22" s="59"/>
      <c r="U22" s="59"/>
    </row>
    <row r="23" spans="1:21">
      <c r="A23" s="59"/>
      <c r="B23" s="59"/>
      <c r="C23" s="59"/>
      <c r="D23" s="59"/>
      <c r="E23" s="59"/>
      <c r="F23" s="59"/>
      <c r="G23" s="59"/>
      <c r="H23" s="59"/>
      <c r="I23" s="59"/>
      <c r="J23" s="59"/>
      <c r="K23" s="59"/>
      <c r="L23" s="59"/>
      <c r="M23" s="59"/>
      <c r="N23" s="59"/>
      <c r="O23" s="59"/>
      <c r="P23" s="59"/>
      <c r="Q23" s="59"/>
      <c r="R23" s="59"/>
      <c r="S23" s="59"/>
      <c r="T23" s="59"/>
      <c r="U23" s="59"/>
    </row>
    <row r="24" spans="1:21">
      <c r="A24" s="59"/>
      <c r="B24" s="59"/>
      <c r="C24" s="59"/>
      <c r="D24" s="59"/>
      <c r="E24" s="59"/>
      <c r="F24" s="59"/>
      <c r="G24" s="59"/>
      <c r="H24" s="59"/>
      <c r="I24" s="59"/>
      <c r="J24" s="59"/>
      <c r="K24" s="59"/>
      <c r="L24" s="59"/>
      <c r="M24" s="59"/>
      <c r="N24" s="59"/>
      <c r="O24" s="59"/>
      <c r="P24" s="59"/>
      <c r="Q24" s="59"/>
      <c r="R24" s="59"/>
      <c r="S24" s="59"/>
      <c r="T24" s="59"/>
      <c r="U24" s="59"/>
    </row>
    <row r="25" spans="1:21" ht="36" customHeight="1">
      <c r="A25" s="120" t="s">
        <v>105</v>
      </c>
      <c r="B25" s="120"/>
      <c r="C25" s="120"/>
      <c r="D25" s="120"/>
      <c r="E25" s="120"/>
      <c r="F25" s="120"/>
      <c r="G25" s="120"/>
      <c r="H25" s="120"/>
      <c r="I25" s="120"/>
      <c r="J25" s="120"/>
      <c r="K25" s="120"/>
      <c r="L25" s="120"/>
      <c r="M25" s="120"/>
      <c r="N25" s="120"/>
      <c r="O25" s="120"/>
      <c r="P25" s="120"/>
      <c r="Q25" s="120"/>
      <c r="R25" s="120"/>
      <c r="S25" s="120"/>
      <c r="T25" s="120"/>
      <c r="U25" s="120"/>
    </row>
    <row r="26" spans="1:21" ht="36" customHeight="1">
      <c r="A26" s="121" t="s">
        <v>106</v>
      </c>
      <c r="B26" s="121"/>
      <c r="C26" s="121"/>
      <c r="D26" s="121"/>
      <c r="E26" s="121"/>
      <c r="F26" s="121"/>
      <c r="G26" s="121"/>
      <c r="H26" s="121"/>
      <c r="I26" s="121"/>
      <c r="J26" s="121"/>
      <c r="K26" s="121"/>
      <c r="L26" s="121"/>
      <c r="M26" s="121"/>
      <c r="N26" s="121"/>
      <c r="O26" s="121"/>
      <c r="P26" s="121"/>
      <c r="Q26" s="121"/>
      <c r="R26" s="121"/>
      <c r="S26" s="121"/>
      <c r="T26" s="121"/>
      <c r="U26" s="121"/>
    </row>
    <row r="27" spans="1:21">
      <c r="A27" s="65"/>
      <c r="B27" s="65"/>
      <c r="C27" s="65"/>
      <c r="D27" s="65"/>
      <c r="E27" s="65"/>
      <c r="F27" s="65"/>
      <c r="G27" s="65"/>
      <c r="H27" s="65"/>
      <c r="I27" s="65"/>
      <c r="J27" s="65"/>
      <c r="K27" s="65"/>
      <c r="L27" s="65"/>
      <c r="M27" s="65"/>
      <c r="N27" s="65"/>
      <c r="O27" s="65"/>
      <c r="P27" s="65"/>
      <c r="Q27" s="65"/>
      <c r="R27" s="65"/>
      <c r="S27" s="65"/>
      <c r="T27" s="65"/>
      <c r="U27" s="65"/>
    </row>
  </sheetData>
  <mergeCells count="2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15"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dimension ref="A1:K25"/>
  <sheetViews>
    <sheetView workbookViewId="0">
      <selection activeCell="A3" sqref="A3"/>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7" t="s">
        <v>107</v>
      </c>
    </row>
    <row r="2" spans="1:11" ht="28.5" customHeight="1">
      <c r="A2" s="126" t="s">
        <v>108</v>
      </c>
      <c r="B2" s="126"/>
      <c r="C2" s="126"/>
      <c r="D2" s="126"/>
      <c r="E2" s="126"/>
      <c r="F2" s="126"/>
      <c r="G2" s="126"/>
      <c r="H2" s="126"/>
      <c r="I2" s="126"/>
      <c r="J2" s="126"/>
      <c r="K2" s="126"/>
    </row>
    <row r="3" spans="1:11" ht="21" customHeight="1">
      <c r="A3" s="4" t="s">
        <v>109</v>
      </c>
      <c r="J3" s="4" t="s">
        <v>16</v>
      </c>
    </row>
    <row r="4" spans="1:11">
      <c r="A4" s="127" t="s">
        <v>110</v>
      </c>
      <c r="B4" s="127" t="s">
        <v>111</v>
      </c>
      <c r="C4" s="127" t="s">
        <v>112</v>
      </c>
      <c r="D4" s="127" t="s">
        <v>113</v>
      </c>
      <c r="E4" s="127" t="s">
        <v>114</v>
      </c>
      <c r="F4" s="127" t="s">
        <v>115</v>
      </c>
      <c r="G4" s="127" t="s">
        <v>88</v>
      </c>
      <c r="H4" s="127" t="s">
        <v>89</v>
      </c>
      <c r="I4" s="127"/>
      <c r="J4" s="127"/>
      <c r="K4" s="127"/>
    </row>
    <row r="5" spans="1:11" ht="28.5">
      <c r="A5" s="127"/>
      <c r="B5" s="127"/>
      <c r="C5" s="127"/>
      <c r="D5" s="127"/>
      <c r="E5" s="127"/>
      <c r="F5" s="127"/>
      <c r="G5" s="127"/>
      <c r="H5" s="58" t="s">
        <v>22</v>
      </c>
      <c r="I5" s="58" t="s">
        <v>92</v>
      </c>
      <c r="J5" s="61" t="s">
        <v>103</v>
      </c>
      <c r="K5" s="58" t="s">
        <v>116</v>
      </c>
    </row>
    <row r="6" spans="1:11">
      <c r="A6" s="58"/>
      <c r="B6" s="58" t="s">
        <v>23</v>
      </c>
      <c r="C6" s="58"/>
      <c r="D6" s="59"/>
      <c r="E6" s="59"/>
      <c r="F6" s="59"/>
      <c r="G6" s="59"/>
      <c r="H6" s="59"/>
      <c r="I6" s="59"/>
      <c r="J6" s="59"/>
      <c r="K6" s="59"/>
    </row>
    <row r="7" spans="1:11">
      <c r="A7" s="58">
        <v>201</v>
      </c>
      <c r="B7" s="58" t="s">
        <v>117</v>
      </c>
      <c r="C7" s="58"/>
      <c r="D7" s="59"/>
      <c r="E7" s="59"/>
      <c r="F7" s="59"/>
      <c r="G7" s="59"/>
      <c r="H7" s="59"/>
      <c r="I7" s="59"/>
      <c r="J7" s="59"/>
      <c r="K7" s="59"/>
    </row>
    <row r="8" spans="1:11">
      <c r="A8" s="58">
        <v>20101</v>
      </c>
      <c r="B8" s="58" t="s">
        <v>118</v>
      </c>
      <c r="C8" s="58"/>
      <c r="D8" s="59"/>
      <c r="E8" s="59"/>
      <c r="F8" s="59"/>
      <c r="G8" s="59"/>
      <c r="H8" s="59"/>
      <c r="I8" s="59"/>
      <c r="J8" s="59"/>
      <c r="K8" s="59"/>
    </row>
    <row r="9" spans="1:11">
      <c r="A9" s="58">
        <v>2010101</v>
      </c>
      <c r="B9" s="58" t="s">
        <v>119</v>
      </c>
      <c r="C9" s="58" t="s">
        <v>120</v>
      </c>
      <c r="D9" s="59"/>
      <c r="E9" s="59"/>
      <c r="F9" s="59"/>
      <c r="G9" s="59"/>
      <c r="H9" s="59"/>
      <c r="I9" s="59"/>
      <c r="J9" s="59"/>
      <c r="K9" s="59"/>
    </row>
    <row r="10" spans="1:11">
      <c r="A10" s="58" t="s">
        <v>121</v>
      </c>
      <c r="B10" s="58" t="s">
        <v>121</v>
      </c>
      <c r="C10" s="58" t="s">
        <v>122</v>
      </c>
      <c r="D10" s="59"/>
      <c r="E10" s="59"/>
      <c r="F10" s="59"/>
      <c r="G10" s="59"/>
      <c r="H10" s="59"/>
      <c r="I10" s="59"/>
      <c r="J10" s="59"/>
      <c r="K10" s="59"/>
    </row>
    <row r="11" spans="1:11">
      <c r="A11" s="58"/>
      <c r="B11" s="58" t="s">
        <v>24</v>
      </c>
      <c r="C11" s="58"/>
      <c r="D11" s="59"/>
      <c r="E11" s="59"/>
      <c r="F11" s="59"/>
      <c r="G11" s="59"/>
      <c r="H11" s="59"/>
      <c r="I11" s="59"/>
      <c r="J11" s="59"/>
      <c r="K11" s="59"/>
    </row>
    <row r="12" spans="1:11">
      <c r="A12" s="58">
        <v>201</v>
      </c>
      <c r="B12" s="58" t="s">
        <v>117</v>
      </c>
      <c r="C12" s="58"/>
      <c r="D12" s="59"/>
      <c r="E12" s="59"/>
      <c r="F12" s="59"/>
      <c r="G12" s="59"/>
      <c r="H12" s="59"/>
      <c r="I12" s="59"/>
      <c r="J12" s="59"/>
      <c r="K12" s="59"/>
    </row>
    <row r="13" spans="1:11">
      <c r="A13" s="58">
        <v>20101</v>
      </c>
      <c r="B13" s="58" t="s">
        <v>118</v>
      </c>
      <c r="C13" s="58"/>
      <c r="D13" s="59"/>
      <c r="E13" s="59"/>
      <c r="F13" s="59"/>
      <c r="G13" s="59"/>
      <c r="H13" s="59"/>
      <c r="I13" s="59"/>
      <c r="J13" s="59"/>
      <c r="K13" s="59"/>
    </row>
    <row r="14" spans="1:11">
      <c r="A14" s="58">
        <v>2010102</v>
      </c>
      <c r="B14" s="58" t="s">
        <v>123</v>
      </c>
      <c r="C14" s="58"/>
      <c r="D14" s="59"/>
      <c r="E14" s="59"/>
      <c r="F14" s="59"/>
      <c r="G14" s="59"/>
      <c r="H14" s="59"/>
      <c r="I14" s="59"/>
      <c r="J14" s="59"/>
      <c r="K14" s="59"/>
    </row>
    <row r="15" spans="1:11">
      <c r="A15" s="58">
        <v>2010102</v>
      </c>
      <c r="B15" s="58" t="s">
        <v>45</v>
      </c>
      <c r="C15" s="58" t="s">
        <v>120</v>
      </c>
      <c r="D15" s="59"/>
      <c r="E15" s="59"/>
      <c r="F15" s="59"/>
      <c r="G15" s="59"/>
      <c r="H15" s="59"/>
      <c r="I15" s="59"/>
      <c r="J15" s="59"/>
      <c r="K15" s="59"/>
    </row>
    <row r="16" spans="1:11">
      <c r="A16" s="58">
        <v>2010102</v>
      </c>
      <c r="B16" s="58" t="s">
        <v>48</v>
      </c>
      <c r="C16" s="58" t="s">
        <v>120</v>
      </c>
      <c r="D16" s="59"/>
      <c r="E16" s="59"/>
      <c r="F16" s="59"/>
      <c r="G16" s="59"/>
      <c r="H16" s="59"/>
      <c r="I16" s="59"/>
      <c r="J16" s="59"/>
      <c r="K16" s="59"/>
    </row>
    <row r="17" spans="1:11">
      <c r="A17" s="58" t="s">
        <v>121</v>
      </c>
      <c r="B17" s="58" t="s">
        <v>121</v>
      </c>
      <c r="C17" s="58" t="s">
        <v>122</v>
      </c>
      <c r="D17" s="59"/>
      <c r="E17" s="59"/>
      <c r="F17" s="59"/>
      <c r="G17" s="59"/>
      <c r="H17" s="59"/>
      <c r="I17" s="59"/>
      <c r="J17" s="59"/>
      <c r="K17" s="59"/>
    </row>
    <row r="18" spans="1:11">
      <c r="A18" s="58"/>
      <c r="B18" s="58" t="s">
        <v>124</v>
      </c>
      <c r="C18" s="58"/>
      <c r="D18" s="59"/>
      <c r="E18" s="59"/>
      <c r="F18" s="59"/>
      <c r="G18" s="59"/>
      <c r="H18" s="59"/>
      <c r="I18" s="59"/>
      <c r="J18" s="59"/>
      <c r="K18" s="59"/>
    </row>
    <row r="19" spans="1:11">
      <c r="A19" s="58">
        <v>201</v>
      </c>
      <c r="B19" s="58" t="s">
        <v>117</v>
      </c>
      <c r="C19" s="58" t="s">
        <v>121</v>
      </c>
      <c r="D19" s="59"/>
      <c r="E19" s="59"/>
      <c r="F19" s="59"/>
      <c r="G19" s="59"/>
      <c r="H19" s="59"/>
      <c r="I19" s="59"/>
      <c r="J19" s="59"/>
      <c r="K19" s="59"/>
    </row>
    <row r="20" spans="1:11">
      <c r="A20" s="58">
        <v>20101</v>
      </c>
      <c r="B20" s="58" t="s">
        <v>118</v>
      </c>
      <c r="C20" s="58" t="s">
        <v>121</v>
      </c>
      <c r="D20" s="59"/>
      <c r="E20" s="59"/>
      <c r="F20" s="59"/>
      <c r="G20" s="59"/>
      <c r="H20" s="59"/>
      <c r="I20" s="59"/>
      <c r="J20" s="59"/>
      <c r="K20" s="59"/>
    </row>
    <row r="21" spans="1:11">
      <c r="A21" s="58">
        <v>2010101</v>
      </c>
      <c r="B21" s="58" t="s">
        <v>119</v>
      </c>
      <c r="C21" s="58" t="s">
        <v>121</v>
      </c>
      <c r="D21" s="59"/>
      <c r="E21" s="59"/>
      <c r="F21" s="59"/>
      <c r="G21" s="59"/>
      <c r="H21" s="59"/>
      <c r="I21" s="59"/>
      <c r="J21" s="59"/>
      <c r="K21" s="59"/>
    </row>
    <row r="22" spans="1:11">
      <c r="A22" s="58" t="s">
        <v>121</v>
      </c>
      <c r="B22" s="58" t="s">
        <v>121</v>
      </c>
      <c r="C22" s="58" t="s">
        <v>121</v>
      </c>
      <c r="D22" s="59"/>
      <c r="E22" s="59"/>
      <c r="F22" s="59"/>
      <c r="G22" s="59"/>
      <c r="H22" s="59"/>
      <c r="I22" s="59"/>
      <c r="J22" s="59"/>
      <c r="K22" s="59"/>
    </row>
    <row r="23" spans="1:11">
      <c r="A23" s="58" t="s">
        <v>121</v>
      </c>
      <c r="B23" s="58" t="s">
        <v>121</v>
      </c>
      <c r="C23" s="58" t="s">
        <v>121</v>
      </c>
      <c r="D23" s="59"/>
      <c r="E23" s="59"/>
      <c r="F23" s="59"/>
      <c r="G23" s="59"/>
      <c r="H23" s="59"/>
      <c r="I23" s="59"/>
      <c r="J23" s="59"/>
      <c r="K23" s="59"/>
    </row>
    <row r="24" spans="1:11">
      <c r="A24" s="58"/>
      <c r="B24" s="60" t="s">
        <v>22</v>
      </c>
      <c r="C24" s="58"/>
      <c r="D24" s="59"/>
      <c r="E24" s="59"/>
      <c r="F24" s="59"/>
      <c r="G24" s="59"/>
      <c r="H24" s="59"/>
      <c r="I24" s="59"/>
      <c r="J24" s="59"/>
      <c r="K24" s="59"/>
    </row>
    <row r="25" spans="1:11" ht="39.75" customHeight="1">
      <c r="A25" s="128" t="s">
        <v>125</v>
      </c>
      <c r="B25" s="128"/>
      <c r="C25" s="128"/>
      <c r="D25" s="128"/>
      <c r="E25" s="128"/>
      <c r="F25" s="128"/>
      <c r="G25" s="128"/>
      <c r="H25" s="128"/>
      <c r="I25" s="128"/>
      <c r="J25" s="128"/>
      <c r="K25" s="128"/>
    </row>
  </sheetData>
  <mergeCells count="10">
    <mergeCell ref="A2:K2"/>
    <mergeCell ref="H4:K4"/>
    <mergeCell ref="A25:K25"/>
    <mergeCell ref="A4:A5"/>
    <mergeCell ref="B4:B5"/>
    <mergeCell ref="C4:C5"/>
    <mergeCell ref="D4:D5"/>
    <mergeCell ref="E4:E5"/>
    <mergeCell ref="F4:F5"/>
    <mergeCell ref="G4:G5"/>
  </mergeCells>
  <phoneticPr fontId="15"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Zeros="0" workbookViewId="0">
      <selection activeCell="M8" sqref="M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126</v>
      </c>
    </row>
    <row r="2" spans="1:14" s="32" customFormat="1" ht="45.75" customHeight="1">
      <c r="A2" s="129" t="s">
        <v>127</v>
      </c>
      <c r="B2" s="129"/>
      <c r="C2" s="129"/>
      <c r="D2" s="129"/>
      <c r="E2" s="129"/>
      <c r="F2" s="129"/>
      <c r="G2" s="129"/>
      <c r="H2" s="129"/>
      <c r="I2" s="129"/>
      <c r="J2" s="129"/>
      <c r="K2" s="129"/>
      <c r="L2" s="129"/>
      <c r="M2" s="129"/>
      <c r="N2" s="129"/>
    </row>
    <row r="3" spans="1:14" s="48" customFormat="1" ht="28.5" customHeight="1">
      <c r="A3" s="50" t="s">
        <v>128</v>
      </c>
      <c r="B3" s="34"/>
      <c r="C3" s="34"/>
      <c r="D3" s="34"/>
      <c r="E3" s="51"/>
      <c r="F3" s="34"/>
      <c r="G3" s="34"/>
      <c r="H3" s="34"/>
      <c r="I3" s="34"/>
      <c r="J3" s="34"/>
      <c r="K3" s="34"/>
      <c r="L3" s="130" t="s">
        <v>129</v>
      </c>
      <c r="M3" s="130"/>
      <c r="N3" s="130"/>
    </row>
    <row r="4" spans="1:14" ht="23.25" customHeight="1">
      <c r="A4" s="137" t="s">
        <v>130</v>
      </c>
      <c r="B4" s="137" t="s">
        <v>131</v>
      </c>
      <c r="C4" s="137" t="s">
        <v>132</v>
      </c>
      <c r="D4" s="138" t="s">
        <v>133</v>
      </c>
      <c r="E4" s="139" t="s">
        <v>134</v>
      </c>
      <c r="F4" s="140" t="s">
        <v>135</v>
      </c>
      <c r="G4" s="140" t="s">
        <v>136</v>
      </c>
      <c r="H4" s="131" t="s">
        <v>137</v>
      </c>
      <c r="I4" s="131"/>
      <c r="J4" s="131"/>
      <c r="K4" s="131"/>
      <c r="L4" s="131"/>
      <c r="M4" s="131"/>
      <c r="N4" s="145" t="s">
        <v>138</v>
      </c>
    </row>
    <row r="5" spans="1:14" ht="23.25" customHeight="1">
      <c r="A5" s="137"/>
      <c r="B5" s="137"/>
      <c r="C5" s="137"/>
      <c r="D5" s="138"/>
      <c r="E5" s="139"/>
      <c r="F5" s="140"/>
      <c r="G5" s="140"/>
      <c r="H5" s="141" t="s">
        <v>139</v>
      </c>
      <c r="I5" s="132" t="s">
        <v>140</v>
      </c>
      <c r="J5" s="133"/>
      <c r="K5" s="134"/>
      <c r="L5" s="141" t="s">
        <v>141</v>
      </c>
      <c r="M5" s="143" t="s">
        <v>142</v>
      </c>
      <c r="N5" s="145"/>
    </row>
    <row r="6" spans="1:14" ht="52.5" customHeight="1">
      <c r="A6" s="137"/>
      <c r="B6" s="137"/>
      <c r="C6" s="137"/>
      <c r="D6" s="138"/>
      <c r="E6" s="139"/>
      <c r="F6" s="140"/>
      <c r="G6" s="140"/>
      <c r="H6" s="142"/>
      <c r="I6" s="7" t="s">
        <v>143</v>
      </c>
      <c r="J6" s="7" t="s">
        <v>144</v>
      </c>
      <c r="K6" s="7" t="s">
        <v>145</v>
      </c>
      <c r="L6" s="142"/>
      <c r="M6" s="144"/>
      <c r="N6" s="145"/>
    </row>
    <row r="7" spans="1:14" ht="52.5" customHeight="1">
      <c r="A7" s="7"/>
      <c r="B7" s="7"/>
      <c r="C7" s="7"/>
      <c r="D7" s="8"/>
      <c r="E7" s="52"/>
      <c r="F7" s="9"/>
      <c r="G7" s="9"/>
      <c r="H7" s="10"/>
      <c r="I7" s="7"/>
      <c r="J7" s="7"/>
      <c r="K7" s="7"/>
      <c r="L7" s="10"/>
      <c r="M7" s="35"/>
      <c r="N7" s="55"/>
    </row>
    <row r="8" spans="1:14" ht="52.5" customHeight="1">
      <c r="A8" s="7" t="s">
        <v>146</v>
      </c>
      <c r="B8" s="7" t="s">
        <v>147</v>
      </c>
      <c r="C8" s="7" t="s">
        <v>148</v>
      </c>
      <c r="D8" s="8" t="s">
        <v>149</v>
      </c>
      <c r="E8" s="52" t="s">
        <v>150</v>
      </c>
      <c r="F8" s="9"/>
      <c r="G8" s="9">
        <f>220+17.98</f>
        <v>237.98</v>
      </c>
      <c r="H8" s="10">
        <f>438.73+26.25</f>
        <v>464.98</v>
      </c>
      <c r="I8" s="7"/>
      <c r="J8" s="7"/>
      <c r="K8" s="7"/>
      <c r="L8" s="10">
        <f>131.62+5.25</f>
        <v>136.87</v>
      </c>
      <c r="M8" s="35">
        <f>307.11+21</f>
        <v>328.11</v>
      </c>
      <c r="N8" s="55"/>
    </row>
    <row r="9" spans="1:14" ht="52.5" customHeight="1">
      <c r="A9" s="7"/>
      <c r="B9" s="7"/>
      <c r="C9" s="7"/>
      <c r="D9" s="8"/>
      <c r="E9" s="52"/>
      <c r="F9" s="9"/>
      <c r="G9" s="9"/>
      <c r="H9" s="10"/>
      <c r="I9" s="7"/>
      <c r="J9" s="7"/>
      <c r="K9" s="7"/>
      <c r="L9" s="10"/>
      <c r="M9" s="35"/>
      <c r="N9" s="55"/>
    </row>
    <row r="10" spans="1:14" ht="42" customHeight="1">
      <c r="A10" s="36"/>
      <c r="B10" s="36"/>
      <c r="C10" s="14"/>
      <c r="D10" s="14"/>
      <c r="E10" s="14"/>
      <c r="F10" s="16"/>
      <c r="G10" s="16"/>
      <c r="H10" s="16"/>
      <c r="I10" s="16"/>
      <c r="J10" s="16"/>
      <c r="K10" s="16"/>
      <c r="L10" s="16"/>
      <c r="M10" s="23"/>
      <c r="N10" s="46"/>
    </row>
    <row r="11" spans="1:14" ht="138.75" customHeight="1">
      <c r="A11" s="135" t="s">
        <v>151</v>
      </c>
      <c r="B11" s="136"/>
      <c r="C11" s="136"/>
      <c r="D11" s="136"/>
      <c r="E11" s="136"/>
      <c r="F11" s="136"/>
      <c r="G11" s="136"/>
      <c r="H11" s="136"/>
      <c r="I11" s="136"/>
      <c r="J11" s="136"/>
      <c r="K11" s="136"/>
      <c r="L11" s="136"/>
      <c r="M11" s="136"/>
      <c r="N11" s="136"/>
    </row>
    <row r="12" spans="1:14">
      <c r="A12" s="53"/>
      <c r="B12" s="53"/>
      <c r="C12" s="53"/>
      <c r="F12" s="54"/>
      <c r="G12" s="54"/>
      <c r="H12" s="54"/>
      <c r="I12" s="54"/>
      <c r="J12" s="54"/>
      <c r="K12" s="54"/>
      <c r="L12" s="54"/>
      <c r="M12" s="56"/>
    </row>
    <row r="13" spans="1:14">
      <c r="A13" s="53"/>
      <c r="B13" s="53"/>
      <c r="C13" s="53"/>
      <c r="F13" s="54"/>
      <c r="G13" s="54"/>
      <c r="H13" s="54"/>
      <c r="I13" s="54"/>
      <c r="J13" s="54"/>
      <c r="K13" s="54"/>
      <c r="L13" s="54"/>
      <c r="M13" s="56"/>
    </row>
    <row r="14" spans="1:14">
      <c r="A14" s="53"/>
      <c r="B14" s="53"/>
      <c r="C14" s="53"/>
      <c r="F14" s="54"/>
      <c r="G14" s="54"/>
      <c r="H14" s="54"/>
      <c r="I14" s="54"/>
      <c r="J14" s="54"/>
      <c r="K14" s="54"/>
      <c r="L14" s="54"/>
      <c r="M14" s="56"/>
    </row>
    <row r="15" spans="1:14">
      <c r="A15" s="53"/>
      <c r="B15" s="53"/>
      <c r="C15" s="53"/>
      <c r="F15" s="54"/>
      <c r="G15" s="54"/>
      <c r="H15" s="54"/>
      <c r="I15" s="54"/>
      <c r="J15" s="54"/>
      <c r="K15" s="54"/>
      <c r="L15" s="54"/>
      <c r="M15" s="56"/>
    </row>
    <row r="16" spans="1:14">
      <c r="A16" s="53"/>
      <c r="B16" s="53"/>
      <c r="C16" s="53"/>
      <c r="F16" s="54"/>
      <c r="G16" s="54"/>
      <c r="H16" s="54"/>
      <c r="I16" s="54"/>
      <c r="J16" s="54"/>
      <c r="K16" s="54"/>
      <c r="L16" s="54"/>
      <c r="M16" s="56"/>
    </row>
    <row r="17" spans="1:13">
      <c r="A17" s="53"/>
      <c r="B17" s="53"/>
      <c r="C17" s="53"/>
      <c r="F17" s="54"/>
      <c r="G17" s="54"/>
      <c r="H17" s="54"/>
      <c r="I17" s="54"/>
      <c r="J17" s="54"/>
      <c r="K17" s="54"/>
      <c r="L17" s="54"/>
      <c r="M17" s="56"/>
    </row>
    <row r="18" spans="1:13">
      <c r="A18" s="53"/>
      <c r="B18" s="53"/>
      <c r="C18" s="53"/>
      <c r="F18" s="54"/>
      <c r="G18" s="54"/>
      <c r="H18" s="54"/>
      <c r="I18" s="54"/>
      <c r="J18" s="54"/>
      <c r="K18" s="54"/>
      <c r="L18" s="54"/>
      <c r="M18" s="56"/>
    </row>
    <row r="19" spans="1:13">
      <c r="A19" s="53"/>
      <c r="B19" s="53"/>
      <c r="C19" s="53"/>
      <c r="F19" s="54"/>
      <c r="G19" s="54"/>
      <c r="H19" s="54"/>
      <c r="I19" s="54"/>
      <c r="J19" s="54"/>
      <c r="K19" s="54"/>
      <c r="L19" s="54"/>
      <c r="M19" s="56"/>
    </row>
    <row r="20" spans="1:13">
      <c r="A20" s="53"/>
      <c r="B20" s="53"/>
      <c r="C20" s="53"/>
      <c r="F20" s="54"/>
      <c r="G20" s="54"/>
      <c r="H20" s="54"/>
      <c r="I20" s="54"/>
      <c r="J20" s="54"/>
      <c r="K20" s="54"/>
      <c r="L20" s="54"/>
      <c r="M20" s="56"/>
    </row>
    <row r="21" spans="1:13">
      <c r="A21" s="53"/>
      <c r="B21" s="53"/>
      <c r="C21" s="53"/>
      <c r="F21" s="54"/>
      <c r="G21" s="54"/>
      <c r="H21" s="54"/>
      <c r="I21" s="54"/>
      <c r="J21" s="54"/>
      <c r="K21" s="54"/>
      <c r="L21" s="54"/>
      <c r="M21" s="56"/>
    </row>
    <row r="22" spans="1:13">
      <c r="A22" s="53"/>
      <c r="B22" s="53"/>
      <c r="C22" s="53"/>
      <c r="F22" s="54"/>
      <c r="G22" s="54"/>
      <c r="H22" s="54"/>
      <c r="I22" s="54"/>
      <c r="J22" s="54"/>
      <c r="K22" s="54"/>
      <c r="L22" s="54"/>
      <c r="M22" s="56"/>
    </row>
    <row r="23" spans="1:13">
      <c r="A23" s="53"/>
      <c r="B23" s="53"/>
      <c r="C23" s="53"/>
      <c r="F23" s="54"/>
      <c r="G23" s="54"/>
      <c r="H23" s="54"/>
      <c r="I23" s="54"/>
      <c r="J23" s="54"/>
      <c r="K23" s="54"/>
      <c r="L23" s="54"/>
      <c r="M23" s="56"/>
    </row>
    <row r="24" spans="1:13">
      <c r="A24" s="53"/>
      <c r="B24" s="53"/>
      <c r="C24" s="53"/>
      <c r="F24" s="54"/>
      <c r="G24" s="54"/>
      <c r="H24" s="54"/>
      <c r="I24" s="54"/>
      <c r="J24" s="54"/>
      <c r="K24" s="54"/>
      <c r="L24" s="54"/>
      <c r="M24" s="56"/>
    </row>
    <row r="25" spans="1:13">
      <c r="F25" s="54"/>
      <c r="G25" s="54"/>
      <c r="H25" s="54"/>
      <c r="I25" s="54"/>
      <c r="J25" s="54"/>
      <c r="K25" s="54"/>
      <c r="L25" s="54"/>
      <c r="M25" s="5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5"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L15" sqref="L15"/>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152</v>
      </c>
    </row>
    <row r="2" spans="1:15" s="32" customFormat="1" ht="45" customHeight="1">
      <c r="A2" s="129" t="s">
        <v>153</v>
      </c>
      <c r="B2" s="129"/>
      <c r="C2" s="129"/>
      <c r="D2" s="129"/>
      <c r="E2" s="129"/>
      <c r="F2" s="129"/>
      <c r="G2" s="129"/>
      <c r="H2" s="129"/>
      <c r="I2" s="129"/>
      <c r="J2" s="129"/>
      <c r="K2" s="129"/>
      <c r="L2" s="129"/>
      <c r="M2" s="129"/>
      <c r="N2" s="129"/>
    </row>
    <row r="3" spans="1:15" ht="30.75" customHeight="1">
      <c r="A3" s="146" t="s">
        <v>128</v>
      </c>
      <c r="B3" s="146"/>
      <c r="C3" s="146"/>
      <c r="D3" s="146"/>
      <c r="F3" s="34"/>
      <c r="G3" s="34"/>
      <c r="H3" s="34"/>
      <c r="I3" s="34"/>
      <c r="J3" s="34"/>
      <c r="K3" s="130" t="s">
        <v>129</v>
      </c>
      <c r="L3" s="130"/>
      <c r="M3" s="130"/>
      <c r="N3" s="130"/>
    </row>
    <row r="4" spans="1:15" ht="27.75" customHeight="1">
      <c r="A4" s="141" t="s">
        <v>86</v>
      </c>
      <c r="B4" s="141" t="s">
        <v>154</v>
      </c>
      <c r="C4" s="141" t="s">
        <v>132</v>
      </c>
      <c r="D4" s="143" t="s">
        <v>133</v>
      </c>
      <c r="E4" s="149" t="s">
        <v>134</v>
      </c>
      <c r="F4" s="152" t="s">
        <v>155</v>
      </c>
      <c r="G4" s="140" t="s">
        <v>156</v>
      </c>
      <c r="H4" s="132" t="s">
        <v>157</v>
      </c>
      <c r="I4" s="133"/>
      <c r="J4" s="133"/>
      <c r="K4" s="133"/>
      <c r="L4" s="133"/>
      <c r="M4" s="134"/>
      <c r="N4" s="156" t="s">
        <v>138</v>
      </c>
      <c r="O4" s="44"/>
    </row>
    <row r="5" spans="1:15" ht="27.75" customHeight="1">
      <c r="A5" s="147"/>
      <c r="B5" s="147"/>
      <c r="C5" s="147"/>
      <c r="D5" s="148"/>
      <c r="E5" s="150"/>
      <c r="F5" s="153"/>
      <c r="G5" s="149"/>
      <c r="H5" s="141" t="s">
        <v>139</v>
      </c>
      <c r="I5" s="132" t="s">
        <v>140</v>
      </c>
      <c r="J5" s="133"/>
      <c r="K5" s="133"/>
      <c r="L5" s="154" t="s">
        <v>141</v>
      </c>
      <c r="M5" s="149" t="s">
        <v>158</v>
      </c>
      <c r="N5" s="157"/>
      <c r="O5" s="44"/>
    </row>
    <row r="6" spans="1:15" ht="48.75" customHeight="1">
      <c r="A6" s="142"/>
      <c r="B6" s="142"/>
      <c r="C6" s="142"/>
      <c r="D6" s="144"/>
      <c r="E6" s="151"/>
      <c r="F6" s="153"/>
      <c r="G6" s="149"/>
      <c r="H6" s="142"/>
      <c r="I6" s="7" t="s">
        <v>143</v>
      </c>
      <c r="J6" s="8" t="s">
        <v>144</v>
      </c>
      <c r="K6" s="45" t="s">
        <v>145</v>
      </c>
      <c r="L6" s="155"/>
      <c r="M6" s="151"/>
      <c r="N6" s="157"/>
    </row>
    <row r="7" spans="1:15" ht="38.25" customHeight="1">
      <c r="A7" s="36"/>
      <c r="B7" s="36"/>
      <c r="C7" s="14"/>
      <c r="D7" s="14"/>
      <c r="E7" s="15"/>
      <c r="F7" s="16"/>
      <c r="G7" s="16"/>
      <c r="H7" s="16"/>
      <c r="I7" s="16"/>
      <c r="J7" s="46"/>
      <c r="K7" s="16"/>
      <c r="L7" s="16"/>
      <c r="M7" s="16"/>
      <c r="N7" s="47"/>
    </row>
    <row r="8" spans="1:15" ht="38.25" customHeight="1">
      <c r="A8" s="36"/>
      <c r="B8" s="36"/>
      <c r="C8" s="14"/>
      <c r="D8" s="14"/>
      <c r="E8" s="15"/>
      <c r="F8" s="16"/>
      <c r="G8" s="16"/>
      <c r="H8" s="16"/>
      <c r="I8" s="16"/>
      <c r="J8" s="16"/>
      <c r="K8" s="16"/>
      <c r="L8" s="16"/>
      <c r="M8" s="16"/>
      <c r="N8" s="47"/>
    </row>
    <row r="9" spans="1:15" ht="38.25" customHeight="1">
      <c r="A9" s="37"/>
      <c r="B9" s="38"/>
      <c r="C9" s="14"/>
      <c r="D9" s="14"/>
      <c r="E9" s="15"/>
      <c r="F9" s="31"/>
      <c r="G9" s="31"/>
      <c r="H9" s="16"/>
      <c r="I9" s="16"/>
      <c r="J9" s="16"/>
      <c r="K9" s="16"/>
      <c r="L9" s="16"/>
      <c r="M9" s="16"/>
      <c r="N9" s="47"/>
    </row>
    <row r="10" spans="1:15" ht="38.25" customHeight="1">
      <c r="A10" s="37"/>
      <c r="B10" s="38"/>
      <c r="C10" s="14"/>
      <c r="D10" s="14"/>
      <c r="E10" s="15"/>
      <c r="F10" s="31"/>
      <c r="G10" s="31"/>
      <c r="H10" s="16"/>
      <c r="I10" s="16"/>
      <c r="J10" s="16"/>
      <c r="K10" s="16"/>
      <c r="L10" s="16"/>
      <c r="M10" s="16"/>
      <c r="N10" s="47"/>
    </row>
    <row r="11" spans="1:15" s="33" customFormat="1" ht="30" customHeight="1">
      <c r="A11" s="39"/>
      <c r="B11" s="39"/>
      <c r="C11" s="40"/>
      <c r="D11" s="41"/>
      <c r="E11" s="41"/>
      <c r="F11" s="31"/>
      <c r="G11" s="31"/>
      <c r="H11" s="16"/>
      <c r="I11" s="16"/>
      <c r="J11" s="16"/>
      <c r="K11" s="16"/>
      <c r="L11" s="16"/>
      <c r="M11" s="16"/>
      <c r="N11" s="47"/>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5"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lpstr>'附件5-1非税收入预测表（2023纳入预算管理）'!Print_Titles</vt:lpstr>
      <vt:lpstr>'附件5-3非税收入预测表（其他））'!Print_Titles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cp:lastPrinted>2020-09-25T02:29:00Z</cp:lastPrinted>
  <dcterms:created xsi:type="dcterms:W3CDTF">2015-07-21T11:28:00Z</dcterms:created>
  <dcterms:modified xsi:type="dcterms:W3CDTF">2024-02-18T11:15:13Z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50F6EF305BFA4DADADA7828ACB2BEBA6_13</vt:lpwstr>
  </property>
</Properties>
</file>